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AC6\"/>
    </mc:Choice>
  </mc:AlternateContent>
  <bookViews>
    <workbookView xWindow="120" yWindow="60" windowWidth="15180" windowHeight="934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6"/>
  </externalReferences>
  <calcPr calcId="171026"/>
</workbook>
</file>

<file path=xl/calcChain.xml><?xml version="1.0" encoding="utf-8"?>
<calcChain xmlns="http://schemas.openxmlformats.org/spreadsheetml/2006/main">
  <c r="W65" i="1" l="1"/>
  <c r="W31" i="1"/>
  <c r="G7" i="2"/>
  <c r="F7" i="2"/>
  <c r="E7" i="2"/>
  <c r="D7" i="2"/>
  <c r="C7" i="2"/>
  <c r="B7" i="2"/>
  <c r="M30" i="1"/>
  <c r="L30" i="1"/>
  <c r="K72" i="1"/>
  <c r="J72" i="1"/>
  <c r="L72" i="1"/>
  <c r="N72" i="1"/>
  <c r="P72" i="1"/>
  <c r="R72" i="1"/>
  <c r="V72" i="1"/>
  <c r="W117" i="1"/>
  <c r="V117" i="1"/>
  <c r="W116" i="1"/>
  <c r="V116" i="1"/>
  <c r="W115" i="1"/>
  <c r="V115" i="1"/>
  <c r="K114" i="1"/>
  <c r="M114" i="1"/>
  <c r="O114" i="1"/>
  <c r="Q114" i="1"/>
  <c r="S114" i="1"/>
  <c r="W114" i="1"/>
  <c r="J114" i="1"/>
  <c r="L114" i="1"/>
  <c r="N114" i="1"/>
  <c r="P114" i="1"/>
  <c r="R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K103" i="1"/>
  <c r="M103" i="1"/>
  <c r="O103" i="1"/>
  <c r="Q103" i="1"/>
  <c r="S103" i="1"/>
  <c r="W103" i="1"/>
  <c r="J103" i="1"/>
  <c r="L103" i="1"/>
  <c r="N103" i="1"/>
  <c r="P103" i="1"/>
  <c r="R103" i="1"/>
  <c r="V103" i="1"/>
  <c r="W102" i="1"/>
  <c r="V102" i="1"/>
  <c r="W101" i="1"/>
  <c r="V101" i="1"/>
  <c r="W100" i="1"/>
  <c r="V100" i="1"/>
  <c r="W99" i="1"/>
  <c r="V99" i="1"/>
  <c r="K98" i="1"/>
  <c r="M98" i="1"/>
  <c r="O98" i="1"/>
  <c r="Q98" i="1"/>
  <c r="S98" i="1"/>
  <c r="W98" i="1"/>
  <c r="J98" i="1"/>
  <c r="L98" i="1"/>
  <c r="N98" i="1"/>
  <c r="P98" i="1"/>
  <c r="R98" i="1"/>
  <c r="V98" i="1"/>
  <c r="W97" i="1"/>
  <c r="V97" i="1"/>
  <c r="W96" i="1"/>
  <c r="V96" i="1"/>
  <c r="W95" i="1"/>
  <c r="V95" i="1"/>
  <c r="W94" i="1"/>
  <c r="V94" i="1"/>
  <c r="K93" i="1"/>
  <c r="M93" i="1"/>
  <c r="O93" i="1"/>
  <c r="Q93" i="1"/>
  <c r="S93" i="1"/>
  <c r="W93" i="1"/>
  <c r="J93" i="1"/>
  <c r="L93" i="1"/>
  <c r="N93" i="1"/>
  <c r="P93" i="1"/>
  <c r="R93" i="1"/>
  <c r="W92" i="1"/>
  <c r="V92" i="1"/>
  <c r="W91" i="1"/>
  <c r="V91" i="1"/>
  <c r="W90" i="1"/>
  <c r="V90" i="1"/>
  <c r="K89" i="1"/>
  <c r="M89" i="1"/>
  <c r="O89" i="1"/>
  <c r="Q89" i="1"/>
  <c r="S89" i="1"/>
  <c r="W89" i="1"/>
  <c r="J89" i="1"/>
  <c r="L89" i="1"/>
  <c r="N89" i="1"/>
  <c r="P89" i="1"/>
  <c r="R89" i="1"/>
  <c r="V89" i="1"/>
  <c r="W88" i="1"/>
  <c r="V88" i="1"/>
  <c r="W87" i="1"/>
  <c r="V87" i="1"/>
  <c r="W86" i="1"/>
  <c r="V86" i="1"/>
  <c r="W85" i="1"/>
  <c r="V85" i="1"/>
  <c r="K84" i="1"/>
  <c r="M84" i="1"/>
  <c r="O84" i="1"/>
  <c r="Q84" i="1"/>
  <c r="S84" i="1"/>
  <c r="J84" i="1"/>
  <c r="L84" i="1"/>
  <c r="N84" i="1"/>
  <c r="P84" i="1"/>
  <c r="R84" i="1"/>
  <c r="V84" i="1"/>
  <c r="W83" i="1"/>
  <c r="V83" i="1"/>
  <c r="W82" i="1"/>
  <c r="V82" i="1"/>
  <c r="W81" i="1"/>
  <c r="V81" i="1"/>
  <c r="K80" i="1"/>
  <c r="M80" i="1"/>
  <c r="O80" i="1"/>
  <c r="Q80" i="1"/>
  <c r="S80" i="1"/>
  <c r="W80" i="1"/>
  <c r="J80" i="1"/>
  <c r="L80" i="1"/>
  <c r="N80" i="1"/>
  <c r="P80" i="1"/>
  <c r="R80" i="1"/>
  <c r="V80" i="1"/>
  <c r="W78" i="1"/>
  <c r="V78" i="1"/>
  <c r="W77" i="1"/>
  <c r="V77" i="1"/>
  <c r="W76" i="1"/>
  <c r="V76" i="1"/>
  <c r="W75" i="1"/>
  <c r="W74" i="1"/>
  <c r="V74" i="1"/>
  <c r="W73" i="1"/>
  <c r="V73" i="1"/>
  <c r="M72" i="1"/>
  <c r="O72" i="1"/>
  <c r="Q72" i="1"/>
  <c r="S72" i="1"/>
  <c r="W72" i="1"/>
  <c r="R64" i="1"/>
  <c r="R68" i="1"/>
  <c r="R63" i="1"/>
  <c r="W71" i="1"/>
  <c r="V71" i="1"/>
  <c r="W70" i="1"/>
  <c r="V70" i="1"/>
  <c r="W69" i="1"/>
  <c r="V69" i="1"/>
  <c r="K68" i="1"/>
  <c r="M68" i="1"/>
  <c r="M64" i="1"/>
  <c r="M63" i="1"/>
  <c r="O68" i="1"/>
  <c r="Q68" i="1"/>
  <c r="S68" i="1"/>
  <c r="J68" i="1"/>
  <c r="L68" i="1"/>
  <c r="N68" i="1"/>
  <c r="P68" i="1"/>
  <c r="V68" i="1"/>
  <c r="P64" i="1"/>
  <c r="P63" i="1"/>
  <c r="W67" i="1"/>
  <c r="V67" i="1"/>
  <c r="W66" i="1"/>
  <c r="V66" i="1"/>
  <c r="V65" i="1"/>
  <c r="K64" i="1"/>
  <c r="O64" i="1"/>
  <c r="Q64" i="1"/>
  <c r="Q63" i="1"/>
  <c r="S64" i="1"/>
  <c r="S63" i="1"/>
  <c r="J64" i="1"/>
  <c r="L64" i="1"/>
  <c r="N64" i="1"/>
  <c r="N63" i="1"/>
  <c r="V64" i="1"/>
  <c r="W46" i="1"/>
  <c r="V46" i="1"/>
  <c r="K45" i="1"/>
  <c r="M45" i="1"/>
  <c r="O45" i="1"/>
  <c r="Q45" i="1"/>
  <c r="S45" i="1"/>
  <c r="W45" i="1"/>
  <c r="J45" i="1"/>
  <c r="L45" i="1"/>
  <c r="N45" i="1"/>
  <c r="P45" i="1"/>
  <c r="R45" i="1"/>
  <c r="V45" i="1"/>
  <c r="W44" i="1"/>
  <c r="V44" i="1"/>
  <c r="K43" i="1"/>
  <c r="M43" i="1"/>
  <c r="O43" i="1"/>
  <c r="Q43" i="1"/>
  <c r="S43" i="1"/>
  <c r="W43" i="1"/>
  <c r="S9" i="1"/>
  <c r="S19" i="1"/>
  <c r="S25" i="1"/>
  <c r="S30" i="1"/>
  <c r="S34" i="1"/>
  <c r="S39" i="1"/>
  <c r="S8" i="1"/>
  <c r="S7" i="1"/>
  <c r="J43" i="1"/>
  <c r="L43" i="1"/>
  <c r="N43" i="1"/>
  <c r="P43" i="1"/>
  <c r="R43" i="1"/>
  <c r="V43" i="1"/>
  <c r="W42" i="1"/>
  <c r="V42" i="1"/>
  <c r="W41" i="1"/>
  <c r="V41" i="1"/>
  <c r="W40" i="1"/>
  <c r="V40" i="1"/>
  <c r="K39" i="1"/>
  <c r="M39" i="1"/>
  <c r="O39" i="1"/>
  <c r="Q39" i="1"/>
  <c r="W39" i="1"/>
  <c r="J39" i="1"/>
  <c r="L39" i="1"/>
  <c r="N39" i="1"/>
  <c r="P39" i="1"/>
  <c r="R39" i="1"/>
  <c r="V39" i="1"/>
  <c r="W38" i="1"/>
  <c r="V38" i="1"/>
  <c r="W37" i="1"/>
  <c r="V37" i="1"/>
  <c r="W36" i="1"/>
  <c r="V36" i="1"/>
  <c r="W35" i="1"/>
  <c r="V35" i="1"/>
  <c r="K34" i="1"/>
  <c r="M34" i="1"/>
  <c r="O34" i="1"/>
  <c r="Q34" i="1"/>
  <c r="W34" i="1"/>
  <c r="J34" i="1"/>
  <c r="L34" i="1"/>
  <c r="N34" i="1"/>
  <c r="P34" i="1"/>
  <c r="R34" i="1"/>
  <c r="V34" i="1"/>
  <c r="W33" i="1"/>
  <c r="V33" i="1"/>
  <c r="W32" i="1"/>
  <c r="V32" i="1"/>
  <c r="V31" i="1"/>
  <c r="K30" i="1"/>
  <c r="O30" i="1"/>
  <c r="Q30" i="1"/>
  <c r="J30" i="1"/>
  <c r="P30" i="1"/>
  <c r="R30" i="1"/>
  <c r="V30" i="1"/>
  <c r="W29" i="1"/>
  <c r="V29" i="1"/>
  <c r="W28" i="1"/>
  <c r="V28" i="1"/>
  <c r="W27" i="1"/>
  <c r="V27" i="1"/>
  <c r="W26" i="1"/>
  <c r="V26" i="1"/>
  <c r="K25" i="1"/>
  <c r="M25" i="1"/>
  <c r="O25" i="1"/>
  <c r="Q25" i="1"/>
  <c r="J25" i="1"/>
  <c r="L25" i="1"/>
  <c r="N25" i="1"/>
  <c r="P25" i="1"/>
  <c r="R25" i="1"/>
  <c r="V25" i="1"/>
  <c r="W24" i="1"/>
  <c r="V24" i="1"/>
  <c r="W23" i="1"/>
  <c r="V23" i="1"/>
  <c r="W22" i="1"/>
  <c r="V22" i="1"/>
  <c r="W21" i="1"/>
  <c r="V21" i="1"/>
  <c r="W20" i="1"/>
  <c r="V20" i="1"/>
  <c r="K19" i="1"/>
  <c r="M19" i="1"/>
  <c r="O19" i="1"/>
  <c r="Q19" i="1"/>
  <c r="W19" i="1"/>
  <c r="J19" i="1"/>
  <c r="P19" i="1"/>
  <c r="R19" i="1"/>
  <c r="V19" i="1"/>
  <c r="J9" i="1"/>
  <c r="J8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K9" i="1"/>
  <c r="M9" i="1"/>
  <c r="O9" i="1"/>
  <c r="Q9" i="1"/>
  <c r="W9" i="1"/>
  <c r="K8" i="1"/>
  <c r="M8" i="1"/>
  <c r="O8" i="1"/>
  <c r="O63" i="1"/>
  <c r="O7" i="1"/>
  <c r="Q8" i="1"/>
  <c r="Q7" i="1"/>
  <c r="L9" i="1"/>
  <c r="L8" i="1"/>
  <c r="N9" i="1"/>
  <c r="N8" i="1"/>
  <c r="P9" i="1"/>
  <c r="R9" i="1"/>
  <c r="R8" i="1"/>
  <c r="W84" i="1"/>
  <c r="W25" i="1"/>
  <c r="V93" i="1"/>
  <c r="K63" i="1"/>
  <c r="W63" i="1"/>
  <c r="W30" i="1"/>
  <c r="K7" i="1"/>
  <c r="P8" i="1"/>
  <c r="V8" i="1"/>
  <c r="M7" i="1"/>
  <c r="W8" i="1"/>
  <c r="W7" i="1"/>
  <c r="Y8" i="1"/>
  <c r="L63" i="1"/>
  <c r="V9" i="1"/>
  <c r="W68" i="1"/>
  <c r="W64" i="1"/>
  <c r="J63" i="1"/>
  <c r="V63" i="1"/>
</calcChain>
</file>

<file path=xl/sharedStrings.xml><?xml version="1.0" encoding="utf-8"?>
<sst xmlns="http://schemas.openxmlformats.org/spreadsheetml/2006/main" count="146" uniqueCount="113">
  <si>
    <t>ЗАВРШНА СМЕТКА ЗА 2014 година na Op{tina MAVROVO I ROSTU[A</t>
  </si>
  <si>
    <t>EDINICA NA LOKALNA SAMOUPRAVA-МАВРОВО И РОСТУША</t>
  </si>
  <si>
    <t xml:space="preserve">Osnoven buxet </t>
  </si>
  <si>
    <t>Dotacii</t>
  </si>
  <si>
    <t>samofinansira;ki</t>
  </si>
  <si>
    <t>Donacii</t>
  </si>
  <si>
    <t>krediti</t>
  </si>
  <si>
    <t>Krediti</t>
  </si>
  <si>
    <t>Vkupno</t>
  </si>
  <si>
    <t>BUXET NA OP[TINA-МАВРОВО И РОСТУША</t>
  </si>
  <si>
    <t>Plan</t>
  </si>
  <si>
    <t>Realizacija</t>
  </si>
  <si>
    <t>VI[OK NA PRIHODI</t>
  </si>
  <si>
    <t>VKUPNI PRIHODI</t>
  </si>
  <si>
    <t xml:space="preserve">Dano~ni prihodi </t>
  </si>
  <si>
    <t>Danok od dohod, dobivka i kapitalni dobivki</t>
  </si>
  <si>
    <t>Pridonesi od plati za socijalni fondovi</t>
  </si>
  <si>
    <t>Danoci na imot</t>
  </si>
  <si>
    <t>Doma{ni danoci na stoki i uslugi</t>
  </si>
  <si>
    <t>Danok od me|unarodna trgovija i transakcii (carini i dava~ki)</t>
  </si>
  <si>
    <t>Drugi danoci</t>
  </si>
  <si>
    <t>Danoci na specifi~ni uslugi</t>
  </si>
  <si>
    <t>Taksi za koristewe ili dozvoli za vr{ewe na dejnost</t>
  </si>
  <si>
    <t>Danok na finansiski transakcii</t>
  </si>
  <si>
    <t>Nedano~i prihodi</t>
  </si>
  <si>
    <t>Pretpriema~ki prihod i prihod od imot</t>
  </si>
  <si>
    <t>Taksi i nadomestoci</t>
  </si>
  <si>
    <t>Administrativni taksi i nadomestoci</t>
  </si>
  <si>
    <t>Drugi Vladini uslugi</t>
  </si>
  <si>
    <t>Drugi nedano~ni prihodi</t>
  </si>
  <si>
    <t>Kapitalni prihodi</t>
  </si>
  <si>
    <t>Proda`ba na kapitalni sredstva</t>
  </si>
  <si>
    <t>Proda`ba na stoki</t>
  </si>
  <si>
    <t>Proda`ba na zemji{te i nematerijalni vlo`uvawa</t>
  </si>
  <si>
    <t>Kapitalni transferi od nevladini izvori</t>
  </si>
  <si>
    <t>Transferi i donacii</t>
  </si>
  <si>
    <t xml:space="preserve">Transferi od drugi nivoa na vlast </t>
  </si>
  <si>
    <t>Donacii od stranstvo</t>
  </si>
  <si>
    <t>Kapitalni donacii</t>
  </si>
  <si>
    <t>Doma{no zadol`uvawe</t>
  </si>
  <si>
    <t>Kratkoro~ni pozajmici vo zemjata</t>
  </si>
  <si>
    <t>Blagajni~ki zapisi</t>
  </si>
  <si>
    <t>Dolgoro~ni obvrznici</t>
  </si>
  <si>
    <t>Zadol`uvawe vo stranstvo</t>
  </si>
  <si>
    <t>Me|unarodni razvojni agencii</t>
  </si>
  <si>
    <t>Stranski vladi</t>
  </si>
  <si>
    <t>Drugi zadol`uvawa vo stranstvo</t>
  </si>
  <si>
    <t>Proda`ba na hartii od vrednost</t>
  </si>
  <si>
    <t>Prihodi od otplata na zaemi</t>
  </si>
  <si>
    <t>Prihodi od naplateni dadeni zaemi</t>
  </si>
  <si>
    <t>Рализација</t>
  </si>
  <si>
    <t xml:space="preserve">VKUPNI RASHODI </t>
  </si>
  <si>
    <t>Plati naemnini i nadomestoci</t>
  </si>
  <si>
    <t>Osnovni plati i nadomestoci</t>
  </si>
  <si>
    <t>Pridonesi za socijalno osiguruvawe od rabotodava~ite</t>
  </si>
  <si>
    <t>Drugi nadomestoci</t>
  </si>
  <si>
    <t>Rezervi i nedefinirani rashodi</t>
  </si>
  <si>
    <t>Finansirawe na novi programi i potprogrami</t>
  </si>
  <si>
    <t>Postojana rezerva (nepredvidlivi rashodi)</t>
  </si>
  <si>
    <t>Tekovni rezervi (raznovidni rashodi)</t>
  </si>
  <si>
    <t>Stoki i  uslugi</t>
  </si>
  <si>
    <t>Patni i dnevni rashodi</t>
  </si>
  <si>
    <t>Komunalni uslugi, greewe, komunikacija i transport</t>
  </si>
  <si>
    <t>Siten inventar, alat i drugi  materijali za popravki</t>
  </si>
  <si>
    <t>Popravki i tekovno odr`uvawe</t>
  </si>
  <si>
    <t>Dogovorni uslugi</t>
  </si>
  <si>
    <t>Drugi tekovni rashodi</t>
  </si>
  <si>
    <t>Privremeni vrabotuvawa</t>
  </si>
  <si>
    <t>Tekovni transferi do vonbuxetskite fondovi</t>
  </si>
  <si>
    <t>Transferi do fondot za PIOM</t>
  </si>
  <si>
    <t>Transferi do Agencijata za vrabotuvawe</t>
  </si>
  <si>
    <t>Transferi do Fondot za zdravstvo</t>
  </si>
  <si>
    <t>Tekovni transferi do edinicite na lokalnata samouprava</t>
  </si>
  <si>
    <t>Dotacii od DDV</t>
  </si>
  <si>
    <t>Namenski dotacii</t>
  </si>
  <si>
    <t>Blok dotacii</t>
  </si>
  <si>
    <t>Dotacii za delegirani po oddelni nadle`nosti</t>
  </si>
  <si>
    <t>Kamatni pla}awa</t>
  </si>
  <si>
    <t>Kamatni pla}awa kon nerezidentni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</si>
  <si>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</si>
  <si>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</si>
  <si>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</si>
  <si>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</si>
  <si>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</si>
  <si>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</si>
  <si>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</si>
  <si>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Socijalni beneficii</t>
  </si>
  <si>
    <t>Socijalni nadomestoci</t>
  </si>
  <si>
    <t>Pla}awa na beneficii od Penziski fond</t>
  </si>
  <si>
    <t>Pla}awa na nadomestoci od Agencijata za vrabotuvawe</t>
  </si>
  <si>
    <t>Pla}awa na nadomestoci od Fondot za zdravstveno osiguruvawe</t>
  </si>
  <si>
    <t>Kapitalni rashodi</t>
  </si>
  <si>
    <t>Kotuvawe na oprema i ma{ini</t>
  </si>
  <si>
    <t>Grade`ni objekti</t>
  </si>
  <si>
    <t>Други градежни работи</t>
  </si>
  <si>
    <t>Kupuvawe mebel,</t>
  </si>
  <si>
    <t>Strate{ki stoki i drugi rezervi</t>
  </si>
  <si>
    <t>Drugi  nefinansiski sredstva</t>
  </si>
  <si>
    <t>Finansiski sredstva</t>
  </si>
  <si>
    <t>Kapitalni transferi do vonbuxetski fondovi</t>
  </si>
  <si>
    <t>Kapitalni dotacii do ELS</t>
  </si>
  <si>
    <t>Kapitalni subvencii za pretprijatija i nevladini organizacii</t>
  </si>
  <si>
    <t>Otplata na glavnina</t>
  </si>
  <si>
    <t>Otplata na glavnina do nerezidentni kreditori</t>
  </si>
  <si>
    <t>Otplata na glavnina do doma{ni institucii</t>
  </si>
  <si>
    <t>Otplata na glavnina do drugi nivoa na vlast</t>
  </si>
  <si>
    <t>Realiz</t>
  </si>
  <si>
    <t>real</t>
  </si>
  <si>
    <t>~ista radika</t>
  </si>
  <si>
    <t>bezbednosno povrzuvawe</t>
  </si>
  <si>
    <t>bezbeden sport</t>
  </si>
  <si>
    <t>zdrava sredina</t>
  </si>
  <si>
    <t>VKOPNO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</si>
</sst>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  &quot;"/>
  </numFmts>
  <fonts count="11">
    <font>
      <sz val="10"/>
      <name val="MAC C Times"/>
      <charset val="204"/>
    </font>
    <font>
      <b/>
      <sz val="10"/>
      <name val="MAC C Times"/>
      <family val="1"/>
    </font>
    <font>
      <b/>
      <sz val="10"/>
      <name val="MAC C Times"/>
      <family val="1"/>
      <charset val="204"/>
    </font>
    <font>
      <sz val="10"/>
      <name val="MAC C Times"/>
      <family val="1"/>
      <charset val="204"/>
    </font>
    <font>
      <sz val="10"/>
      <name val="MAC C Times"/>
      <charset val="204"/>
    </font>
    <font>
      <b/>
      <i/>
      <u/>
      <sz val="10"/>
      <name val="MAC C Times"/>
      <family val="1"/>
    </font>
    <font>
      <sz val="10"/>
      <name val="MAC C Times"/>
      <charset val="204"/>
    </font>
    <font>
      <b/>
      <i/>
      <u/>
      <sz val="10"/>
      <name val="MAC C Times"/>
      <family val="1"/>
      <charset val="204"/>
    </font>
    <font>
      <sz val="10"/>
      <name val="MAC C Times"/>
      <charset val="204"/>
    </font>
    <font>
      <b/>
      <sz val="10"/>
      <name val="Arial"/>
      <family val="2"/>
      <charset val="204"/>
    </font>
    <font>
      <sz val="10"/>
      <name val="MAC C Times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/>
    <xf numFmtId="0" fontId="3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/>
    <xf numFmtId="0" fontId="2" fillId="0" borderId="11" xfId="0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7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13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/>
    <xf numFmtId="0" fontId="4" fillId="0" borderId="0" xfId="0" applyFont="1" applyBorder="1"/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/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3" fontId="4" fillId="0" borderId="0" xfId="0" applyNumberFormat="1" applyFont="1"/>
    <xf numFmtId="164" fontId="3" fillId="3" borderId="5" xfId="0" applyNumberFormat="1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od%20desktop\zavrsni%20smetki\2014\ZS%20ELS%202014%20kontrolna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 els 2014"/>
      <sheetName val="rashodi els 2014"/>
      <sheetName val="salda 31.12.2014"/>
      <sheetName val="приходи ЗС"/>
      <sheetName val="rashodi ZS"/>
    </sheetNames>
    <sheetDataSet>
      <sheetData sheetId="0"/>
      <sheetData sheetId="1"/>
      <sheetData sheetId="2"/>
      <sheetData sheetId="3">
        <row r="615">
          <cell r="D615">
            <v>-243714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7"/>
  <sheetViews>
    <sheetView tabSelected="1" topLeftCell="F1" zoomScale="110" zoomScaleNormal="110" workbookViewId="0">
      <selection activeCell="N29" sqref="N29"/>
    </sheetView>
  </sheetViews>
  <sheetFormatPr defaultRowHeight="12.75"/>
  <cols>
    <col min="1" max="1" width="1.7109375" style="8" customWidth="1"/>
    <col min="2" max="2" width="0.140625" style="8" hidden="1" customWidth="1"/>
    <col min="3" max="3" width="0.7109375" style="8" hidden="1" customWidth="1"/>
    <col min="4" max="4" width="3.42578125" style="8" hidden="1" customWidth="1"/>
    <col min="5" max="5" width="4.5703125" style="8" hidden="1" customWidth="1"/>
    <col min="6" max="6" width="1.5703125" style="8" customWidth="1"/>
    <col min="7" max="7" width="0.5703125" style="8" hidden="1" customWidth="1"/>
    <col min="8" max="8" width="4.42578125" style="8" customWidth="1"/>
    <col min="9" max="9" width="21.5703125" style="8" customWidth="1"/>
    <col min="10" max="10" width="13.140625" style="8" customWidth="1"/>
    <col min="11" max="11" width="12.85546875" style="8" customWidth="1"/>
    <col min="12" max="12" width="12.7109375" style="8" customWidth="1"/>
    <col min="13" max="13" width="12.5703125" style="8" customWidth="1"/>
    <col min="14" max="14" width="13.140625" style="8" customWidth="1"/>
    <col min="15" max="15" width="14.140625" style="8" customWidth="1"/>
    <col min="16" max="16" width="12.5703125" style="8" customWidth="1"/>
    <col min="17" max="17" width="15.7109375" style="8" customWidth="1"/>
    <col min="18" max="18" width="13.5703125" style="8" customWidth="1"/>
    <col min="19" max="19" width="13.28515625" style="8" customWidth="1"/>
    <col min="20" max="20" width="0.140625" style="8" customWidth="1"/>
    <col min="21" max="21" width="11.85546875" style="8" hidden="1" customWidth="1"/>
    <col min="22" max="22" width="15.28515625" style="8" customWidth="1"/>
    <col min="23" max="23" width="16.28515625" style="8" customWidth="1"/>
    <col min="24" max="24" width="9.140625" style="8"/>
    <col min="25" max="25" width="10.28515625" style="8" bestFit="1" customWidth="1"/>
    <col min="26" max="16384" width="9.140625" style="8"/>
  </cols>
  <sheetData>
    <row r="2" spans="1:25" s="9" customFormat="1" ht="45.75" customHeight="1">
      <c r="A2" s="4"/>
      <c r="B2" s="5"/>
      <c r="C2" s="6"/>
      <c r="D2" s="7"/>
      <c r="E2" s="8"/>
      <c r="F2" s="8"/>
      <c r="G2" s="8"/>
      <c r="H2" s="8"/>
      <c r="I2" s="79" t="s">
        <v>0</v>
      </c>
      <c r="J2" s="79"/>
      <c r="K2" s="79"/>
      <c r="L2" s="79"/>
      <c r="M2" s="79"/>
      <c r="N2" s="79"/>
      <c r="O2" s="79"/>
      <c r="P2" s="79"/>
      <c r="Q2" s="79"/>
      <c r="R2" s="79"/>
      <c r="S2" s="8"/>
      <c r="T2" s="8"/>
      <c r="U2" s="8"/>
      <c r="V2" s="8"/>
      <c r="W2" s="8"/>
      <c r="X2" s="8"/>
      <c r="Y2" s="8"/>
    </row>
    <row r="3" spans="1:25" s="10" customFormat="1" ht="15" customHeight="1">
      <c r="A3" s="4"/>
      <c r="B3" s="5"/>
      <c r="C3" s="6"/>
      <c r="D3" s="8"/>
      <c r="E3" s="8"/>
      <c r="F3" s="8"/>
      <c r="G3" s="8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8"/>
      <c r="Y3" s="8"/>
    </row>
    <row r="4" spans="1:25" s="13" customFormat="1">
      <c r="A4" s="4"/>
      <c r="B4" s="5"/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1"/>
      <c r="T4" s="11"/>
      <c r="U4" s="11"/>
      <c r="V4" s="12"/>
      <c r="W4" s="11"/>
      <c r="X4" s="8"/>
      <c r="Y4" s="8"/>
    </row>
    <row r="5" spans="1:25">
      <c r="A5" s="14"/>
      <c r="B5" s="15" t="s">
        <v>1</v>
      </c>
      <c r="C5" s="16"/>
      <c r="D5" s="17"/>
      <c r="E5" s="18"/>
      <c r="F5" s="17"/>
      <c r="G5" s="17"/>
      <c r="H5" s="19"/>
      <c r="I5" s="20"/>
      <c r="J5" s="74" t="s">
        <v>2</v>
      </c>
      <c r="K5" s="74"/>
      <c r="L5" s="74" t="s">
        <v>3</v>
      </c>
      <c r="M5" s="74"/>
      <c r="N5" s="76" t="s">
        <v>4</v>
      </c>
      <c r="O5" s="76"/>
      <c r="P5" s="74" t="s">
        <v>5</v>
      </c>
      <c r="Q5" s="74"/>
      <c r="R5" s="21" t="s">
        <v>6</v>
      </c>
      <c r="S5" s="21" t="s">
        <v>7</v>
      </c>
      <c r="T5" s="77"/>
      <c r="U5" s="78"/>
      <c r="V5" s="74" t="s">
        <v>8</v>
      </c>
      <c r="W5" s="74"/>
    </row>
    <row r="6" spans="1:25">
      <c r="A6" s="22"/>
      <c r="B6" s="23" t="s">
        <v>9</v>
      </c>
      <c r="C6" s="24"/>
      <c r="D6" s="25"/>
      <c r="E6" s="26"/>
      <c r="F6" s="25"/>
      <c r="G6" s="25"/>
      <c r="H6" s="27"/>
      <c r="I6" s="28"/>
      <c r="J6" s="29" t="s">
        <v>10</v>
      </c>
      <c r="K6" s="30" t="s">
        <v>11</v>
      </c>
      <c r="L6" s="29" t="s">
        <v>10</v>
      </c>
      <c r="M6" s="30" t="s">
        <v>11</v>
      </c>
      <c r="N6" s="29" t="s">
        <v>10</v>
      </c>
      <c r="O6" s="30" t="s">
        <v>11</v>
      </c>
      <c r="P6" s="29" t="s">
        <v>10</v>
      </c>
      <c r="Q6" s="30" t="s">
        <v>11</v>
      </c>
      <c r="R6" s="29" t="s">
        <v>10</v>
      </c>
      <c r="S6" s="30" t="s">
        <v>11</v>
      </c>
      <c r="T6" s="30"/>
      <c r="U6" s="30"/>
      <c r="V6" s="29" t="s">
        <v>10</v>
      </c>
      <c r="W6" s="30" t="s">
        <v>11</v>
      </c>
    </row>
    <row r="7" spans="1:25">
      <c r="A7" s="31"/>
      <c r="B7" s="32"/>
      <c r="C7" s="33" t="s">
        <v>12</v>
      </c>
      <c r="D7" s="34"/>
      <c r="E7" s="35"/>
      <c r="F7" s="34"/>
      <c r="G7" s="34"/>
      <c r="H7" s="36"/>
      <c r="I7" s="37"/>
      <c r="J7" s="38"/>
      <c r="K7" s="39">
        <f>K8-K63</f>
        <v>0</v>
      </c>
      <c r="L7" s="38"/>
      <c r="M7" s="39">
        <f>M8-M63</f>
        <v>1814833</v>
      </c>
      <c r="N7" s="38"/>
      <c r="O7" s="39">
        <f>O8-O63</f>
        <v>2717</v>
      </c>
      <c r="P7" s="38"/>
      <c r="Q7" s="39">
        <f>Q8-Q63</f>
        <v>4238060</v>
      </c>
      <c r="R7" s="38"/>
      <c r="S7" s="39">
        <f>S8-S63</f>
        <v>4491326</v>
      </c>
      <c r="T7" s="39"/>
      <c r="U7" s="39"/>
      <c r="V7" s="38"/>
      <c r="W7" s="39">
        <f>W8-W63</f>
        <v>10546936</v>
      </c>
    </row>
    <row r="8" spans="1:25">
      <c r="A8" s="40"/>
      <c r="B8" s="41"/>
      <c r="C8" s="75">
        <v>7</v>
      </c>
      <c r="D8" s="75"/>
      <c r="E8" s="72" t="s">
        <v>13</v>
      </c>
      <c r="F8" s="72"/>
      <c r="G8" s="72"/>
      <c r="H8" s="72"/>
      <c r="I8" s="72"/>
      <c r="J8" s="39">
        <f t="shared" ref="J8:S8" si="0">SUM(J9+J19+J25+J30+J34+J39+J43+J45)</f>
        <v>65184500</v>
      </c>
      <c r="K8" s="39">
        <f t="shared" si="0"/>
        <v>43409370</v>
      </c>
      <c r="L8" s="39">
        <f t="shared" si="0"/>
        <v>75147000</v>
      </c>
      <c r="M8" s="39">
        <f t="shared" si="0"/>
        <v>73147000</v>
      </c>
      <c r="N8" s="39">
        <f t="shared" si="0"/>
        <v>170000</v>
      </c>
      <c r="O8" s="39">
        <f t="shared" si="0"/>
        <v>114600</v>
      </c>
      <c r="P8" s="39">
        <f t="shared" si="0"/>
        <v>6973500</v>
      </c>
      <c r="Q8" s="39">
        <f t="shared" si="0"/>
        <v>6512443</v>
      </c>
      <c r="R8" s="39">
        <f t="shared" si="0"/>
        <v>15900000</v>
      </c>
      <c r="S8" s="39">
        <f t="shared" si="0"/>
        <v>12203575</v>
      </c>
      <c r="T8" s="39"/>
      <c r="U8" s="39"/>
      <c r="V8" s="39">
        <f>SUM(J8+L8+N8+P8+R8+T8)</f>
        <v>163375000</v>
      </c>
      <c r="W8" s="39">
        <f>SUM(K8+M8+O8+Q8+S8+U8)</f>
        <v>135386988</v>
      </c>
      <c r="Y8" s="69">
        <f>W7+'[1]приходи ЗС'!$D$615</f>
        <v>10303222</v>
      </c>
    </row>
    <row r="9" spans="1:25">
      <c r="A9" s="42"/>
      <c r="B9" s="43"/>
      <c r="C9" s="44"/>
      <c r="D9" s="45"/>
      <c r="E9" s="26">
        <v>71</v>
      </c>
      <c r="F9" s="46" t="s">
        <v>14</v>
      </c>
      <c r="G9" s="46"/>
      <c r="H9" s="47"/>
      <c r="I9" s="48"/>
      <c r="J9" s="38">
        <f t="shared" ref="J9:S9" si="1">SUM(J10:J18)</f>
        <v>27600680</v>
      </c>
      <c r="K9" s="38">
        <f t="shared" si="1"/>
        <v>15873132</v>
      </c>
      <c r="L9" s="38">
        <f t="shared" si="1"/>
        <v>0</v>
      </c>
      <c r="M9" s="38">
        <f t="shared" si="1"/>
        <v>0</v>
      </c>
      <c r="N9" s="38">
        <f t="shared" si="1"/>
        <v>0</v>
      </c>
      <c r="O9" s="38">
        <f t="shared" si="1"/>
        <v>0</v>
      </c>
      <c r="P9" s="38">
        <f t="shared" si="1"/>
        <v>0</v>
      </c>
      <c r="Q9" s="38">
        <f t="shared" si="1"/>
        <v>0</v>
      </c>
      <c r="R9" s="38">
        <f t="shared" si="1"/>
        <v>0</v>
      </c>
      <c r="S9" s="38">
        <f t="shared" si="1"/>
        <v>0</v>
      </c>
      <c r="T9" s="38"/>
      <c r="U9" s="38"/>
      <c r="V9" s="38">
        <f t="shared" ref="V9:V29" si="2">SUM(J9+L9+N9+P9+R9)</f>
        <v>27600680</v>
      </c>
      <c r="W9" s="38">
        <f t="shared" ref="W9:W29" si="3">SUM(K9+M9+O9+Q9+S9)</f>
        <v>15873132</v>
      </c>
    </row>
    <row r="10" spans="1:25" ht="25.5">
      <c r="A10" s="42"/>
      <c r="B10" s="43"/>
      <c r="C10" s="44"/>
      <c r="D10" s="45"/>
      <c r="E10" s="49"/>
      <c r="F10" s="45"/>
      <c r="G10" s="45"/>
      <c r="H10" s="50">
        <v>711</v>
      </c>
      <c r="I10" s="51" t="s">
        <v>15</v>
      </c>
      <c r="J10" s="52">
        <v>660000</v>
      </c>
      <c r="K10" s="52">
        <v>322520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>
        <f t="shared" si="2"/>
        <v>660000</v>
      </c>
      <c r="W10" s="52">
        <f t="shared" si="3"/>
        <v>322520</v>
      </c>
    </row>
    <row r="11" spans="1:25" ht="25.5">
      <c r="A11" s="42"/>
      <c r="B11" s="43"/>
      <c r="C11" s="44"/>
      <c r="D11" s="45"/>
      <c r="E11" s="49"/>
      <c r="F11" s="45"/>
      <c r="G11" s="45"/>
      <c r="H11" s="50">
        <v>712</v>
      </c>
      <c r="I11" s="51" t="s">
        <v>16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>
        <f t="shared" si="2"/>
        <v>0</v>
      </c>
      <c r="W11" s="52">
        <f t="shared" si="3"/>
        <v>0</v>
      </c>
    </row>
    <row r="12" spans="1:25">
      <c r="A12" s="42"/>
      <c r="B12" s="43"/>
      <c r="C12" s="44"/>
      <c r="D12" s="45"/>
      <c r="E12" s="49"/>
      <c r="F12" s="45"/>
      <c r="G12" s="45"/>
      <c r="H12" s="50">
        <v>713</v>
      </c>
      <c r="I12" s="51" t="s">
        <v>17</v>
      </c>
      <c r="J12" s="52">
        <v>9390680</v>
      </c>
      <c r="K12" s="52">
        <v>3858272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>
        <f t="shared" si="2"/>
        <v>9390680</v>
      </c>
      <c r="W12" s="52">
        <f t="shared" si="3"/>
        <v>3858272</v>
      </c>
    </row>
    <row r="13" spans="1:25" ht="25.5">
      <c r="A13" s="42"/>
      <c r="B13" s="43"/>
      <c r="C13" s="44"/>
      <c r="D13" s="45"/>
      <c r="E13" s="49"/>
      <c r="F13" s="45"/>
      <c r="G13" s="45"/>
      <c r="H13" s="50">
        <v>714</v>
      </c>
      <c r="I13" s="51" t="s">
        <v>18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>
        <f t="shared" si="2"/>
        <v>0</v>
      </c>
      <c r="W13" s="52">
        <f t="shared" si="3"/>
        <v>0</v>
      </c>
    </row>
    <row r="14" spans="1:25" ht="38.25">
      <c r="A14" s="42"/>
      <c r="B14" s="43"/>
      <c r="C14" s="44"/>
      <c r="D14" s="45"/>
      <c r="E14" s="49"/>
      <c r="F14" s="45"/>
      <c r="G14" s="45"/>
      <c r="H14" s="50">
        <v>715</v>
      </c>
      <c r="I14" s="51" t="s">
        <v>19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>
        <f t="shared" si="2"/>
        <v>0</v>
      </c>
      <c r="W14" s="52">
        <f t="shared" si="3"/>
        <v>0</v>
      </c>
    </row>
    <row r="15" spans="1:25">
      <c r="A15" s="42"/>
      <c r="B15" s="43"/>
      <c r="C15" s="44"/>
      <c r="D15" s="45"/>
      <c r="E15" s="49"/>
      <c r="F15" s="45"/>
      <c r="G15" s="45"/>
      <c r="H15" s="50">
        <v>716</v>
      </c>
      <c r="I15" s="51" t="s">
        <v>20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>
        <f t="shared" si="2"/>
        <v>0</v>
      </c>
      <c r="W15" s="52">
        <f t="shared" si="3"/>
        <v>0</v>
      </c>
    </row>
    <row r="16" spans="1:25" ht="25.5">
      <c r="A16" s="42"/>
      <c r="B16" s="43"/>
      <c r="C16" s="44"/>
      <c r="D16" s="45"/>
      <c r="E16" s="49"/>
      <c r="F16" s="45"/>
      <c r="G16" s="45"/>
      <c r="H16" s="50">
        <v>717</v>
      </c>
      <c r="I16" s="51" t="s">
        <v>21</v>
      </c>
      <c r="J16" s="52">
        <v>17550000</v>
      </c>
      <c r="K16" s="52">
        <v>11692340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>
        <f t="shared" si="2"/>
        <v>17550000</v>
      </c>
      <c r="W16" s="52">
        <f t="shared" si="3"/>
        <v>11692340</v>
      </c>
    </row>
    <row r="17" spans="1:23" ht="38.25">
      <c r="A17" s="42"/>
      <c r="B17" s="43"/>
      <c r="C17" s="44"/>
      <c r="D17" s="45"/>
      <c r="E17" s="49"/>
      <c r="F17" s="45"/>
      <c r="G17" s="45"/>
      <c r="H17" s="50">
        <v>718</v>
      </c>
      <c r="I17" s="51" t="s">
        <v>22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>
        <f t="shared" si="2"/>
        <v>0</v>
      </c>
      <c r="W17" s="52">
        <f t="shared" si="3"/>
        <v>0</v>
      </c>
    </row>
    <row r="18" spans="1:23" ht="25.5">
      <c r="A18" s="42"/>
      <c r="B18" s="43"/>
      <c r="C18" s="44"/>
      <c r="D18" s="45"/>
      <c r="E18" s="49"/>
      <c r="F18" s="45"/>
      <c r="G18" s="45"/>
      <c r="H18" s="50">
        <v>719</v>
      </c>
      <c r="I18" s="51" t="s">
        <v>23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>
        <f t="shared" si="2"/>
        <v>0</v>
      </c>
      <c r="W18" s="52">
        <f t="shared" si="3"/>
        <v>0</v>
      </c>
    </row>
    <row r="19" spans="1:23">
      <c r="A19" s="42"/>
      <c r="B19" s="43"/>
      <c r="C19" s="44"/>
      <c r="D19" s="45"/>
      <c r="E19" s="26">
        <v>72</v>
      </c>
      <c r="F19" s="46" t="s">
        <v>24</v>
      </c>
      <c r="G19" s="46"/>
      <c r="H19" s="47"/>
      <c r="I19" s="48"/>
      <c r="J19" s="38">
        <f t="shared" ref="J19:S19" si="4">SUM(J20:J24)</f>
        <v>3590000</v>
      </c>
      <c r="K19" s="38">
        <f t="shared" si="4"/>
        <v>1110344</v>
      </c>
      <c r="L19" s="38"/>
      <c r="M19" s="38">
        <f t="shared" si="4"/>
        <v>0</v>
      </c>
      <c r="N19" s="38">
        <v>170000</v>
      </c>
      <c r="O19" s="38">
        <f t="shared" si="4"/>
        <v>114600</v>
      </c>
      <c r="P19" s="38">
        <f t="shared" si="4"/>
        <v>0</v>
      </c>
      <c r="Q19" s="38">
        <f t="shared" si="4"/>
        <v>0</v>
      </c>
      <c r="R19" s="38">
        <f t="shared" si="4"/>
        <v>0</v>
      </c>
      <c r="S19" s="38">
        <f t="shared" si="4"/>
        <v>0</v>
      </c>
      <c r="T19" s="38"/>
      <c r="U19" s="38"/>
      <c r="V19" s="38">
        <f t="shared" si="2"/>
        <v>3760000</v>
      </c>
      <c r="W19" s="38">
        <f t="shared" si="3"/>
        <v>1224944</v>
      </c>
    </row>
    <row r="20" spans="1:23" ht="25.5">
      <c r="A20" s="42"/>
      <c r="B20" s="43"/>
      <c r="C20" s="44"/>
      <c r="D20" s="45"/>
      <c r="E20" s="49"/>
      <c r="F20" s="45"/>
      <c r="G20" s="45"/>
      <c r="H20" s="53">
        <v>721</v>
      </c>
      <c r="I20" s="54" t="s">
        <v>25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>
        <f t="shared" si="2"/>
        <v>0</v>
      </c>
      <c r="W20" s="52">
        <f t="shared" si="3"/>
        <v>0</v>
      </c>
    </row>
    <row r="21" spans="1:23">
      <c r="A21" s="42"/>
      <c r="B21" s="43"/>
      <c r="C21" s="44"/>
      <c r="D21" s="45"/>
      <c r="E21" s="49"/>
      <c r="F21" s="45"/>
      <c r="G21" s="45"/>
      <c r="H21" s="50">
        <v>722</v>
      </c>
      <c r="I21" s="51" t="s">
        <v>26</v>
      </c>
      <c r="J21" s="52">
        <v>940000</v>
      </c>
      <c r="K21" s="52">
        <v>662924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>
        <f t="shared" si="2"/>
        <v>940000</v>
      </c>
      <c r="W21" s="52">
        <f t="shared" si="3"/>
        <v>662924</v>
      </c>
    </row>
    <row r="22" spans="1:23" ht="25.5">
      <c r="A22" s="42"/>
      <c r="B22" s="43"/>
      <c r="C22" s="44"/>
      <c r="D22" s="45"/>
      <c r="E22" s="49"/>
      <c r="F22" s="45"/>
      <c r="G22" s="45"/>
      <c r="H22" s="53">
        <v>723</v>
      </c>
      <c r="I22" s="54" t="s">
        <v>27</v>
      </c>
      <c r="J22" s="52">
        <v>630000</v>
      </c>
      <c r="K22" s="52">
        <v>300000</v>
      </c>
      <c r="L22" s="52"/>
      <c r="M22" s="52"/>
      <c r="N22" s="52">
        <v>170000</v>
      </c>
      <c r="O22" s="52">
        <v>114600</v>
      </c>
      <c r="P22" s="52"/>
      <c r="Q22" s="52"/>
      <c r="R22" s="52"/>
      <c r="S22" s="52"/>
      <c r="T22" s="52"/>
      <c r="U22" s="52"/>
      <c r="V22" s="52">
        <f t="shared" si="2"/>
        <v>800000</v>
      </c>
      <c r="W22" s="52">
        <f t="shared" si="3"/>
        <v>414600</v>
      </c>
    </row>
    <row r="23" spans="1:23">
      <c r="A23" s="42"/>
      <c r="B23" s="43"/>
      <c r="C23" s="44"/>
      <c r="D23" s="45"/>
      <c r="E23" s="49"/>
      <c r="F23" s="45"/>
      <c r="G23" s="45"/>
      <c r="H23" s="50">
        <v>724</v>
      </c>
      <c r="I23" s="51" t="s">
        <v>28</v>
      </c>
      <c r="J23" s="52"/>
      <c r="K23" s="52">
        <v>20000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>
        <f t="shared" si="2"/>
        <v>0</v>
      </c>
      <c r="W23" s="52">
        <f t="shared" si="3"/>
        <v>20000</v>
      </c>
    </row>
    <row r="24" spans="1:23">
      <c r="A24" s="42"/>
      <c r="B24" s="43"/>
      <c r="C24" s="44"/>
      <c r="D24" s="45"/>
      <c r="E24" s="49"/>
      <c r="F24" s="45"/>
      <c r="G24" s="45"/>
      <c r="H24" s="50">
        <v>725</v>
      </c>
      <c r="I24" s="51" t="s">
        <v>29</v>
      </c>
      <c r="J24" s="52">
        <v>2020000</v>
      </c>
      <c r="K24" s="52">
        <v>127420</v>
      </c>
      <c r="L24" s="52"/>
      <c r="M24" s="52">
        <v>0</v>
      </c>
      <c r="N24" s="52"/>
      <c r="O24" s="52"/>
      <c r="P24" s="52"/>
      <c r="Q24" s="52"/>
      <c r="R24" s="52"/>
      <c r="S24" s="52"/>
      <c r="T24" s="52"/>
      <c r="U24" s="52"/>
      <c r="V24" s="52">
        <f t="shared" si="2"/>
        <v>2020000</v>
      </c>
      <c r="W24" s="52">
        <f t="shared" si="3"/>
        <v>127420</v>
      </c>
    </row>
    <row r="25" spans="1:23">
      <c r="A25" s="42"/>
      <c r="B25" s="43"/>
      <c r="C25" s="44"/>
      <c r="D25" s="45"/>
      <c r="E25" s="26">
        <v>73</v>
      </c>
      <c r="F25" s="46" t="s">
        <v>30</v>
      </c>
      <c r="G25" s="46"/>
      <c r="H25" s="47"/>
      <c r="I25" s="48"/>
      <c r="J25" s="38">
        <f t="shared" ref="J25:S25" si="5">SUM(J26:J29)</f>
        <v>6750000</v>
      </c>
      <c r="K25" s="38">
        <f t="shared" si="5"/>
        <v>1861252</v>
      </c>
      <c r="L25" s="38">
        <f t="shared" si="5"/>
        <v>0</v>
      </c>
      <c r="M25" s="38">
        <f t="shared" si="5"/>
        <v>0</v>
      </c>
      <c r="N25" s="38">
        <f t="shared" si="5"/>
        <v>0</v>
      </c>
      <c r="O25" s="38">
        <f t="shared" si="5"/>
        <v>0</v>
      </c>
      <c r="P25" s="38">
        <f t="shared" si="5"/>
        <v>0</v>
      </c>
      <c r="Q25" s="38">
        <f t="shared" si="5"/>
        <v>0</v>
      </c>
      <c r="R25" s="38">
        <f t="shared" si="5"/>
        <v>0</v>
      </c>
      <c r="S25" s="38">
        <f t="shared" si="5"/>
        <v>0</v>
      </c>
      <c r="T25" s="38"/>
      <c r="U25" s="38"/>
      <c r="V25" s="38">
        <f t="shared" si="2"/>
        <v>6750000</v>
      </c>
      <c r="W25" s="38">
        <f t="shared" si="3"/>
        <v>1861252</v>
      </c>
    </row>
    <row r="26" spans="1:23" ht="25.5">
      <c r="A26" s="42"/>
      <c r="B26" s="43"/>
      <c r="C26" s="44"/>
      <c r="D26" s="45"/>
      <c r="E26" s="49"/>
      <c r="F26" s="45"/>
      <c r="G26" s="45"/>
      <c r="H26" s="47">
        <v>731</v>
      </c>
      <c r="I26" s="48" t="s">
        <v>31</v>
      </c>
      <c r="J26" s="55"/>
      <c r="K26" s="55"/>
      <c r="L26" s="55"/>
      <c r="M26" s="55"/>
      <c r="N26" s="55"/>
      <c r="O26" s="55"/>
      <c r="P26" s="55"/>
      <c r="Q26" s="55"/>
      <c r="R26" s="55"/>
      <c r="S26" s="52"/>
      <c r="T26" s="52"/>
      <c r="U26" s="52"/>
      <c r="V26" s="52">
        <f t="shared" si="2"/>
        <v>0</v>
      </c>
      <c r="W26" s="52">
        <f t="shared" si="3"/>
        <v>0</v>
      </c>
    </row>
    <row r="27" spans="1:23">
      <c r="A27" s="42"/>
      <c r="B27" s="43"/>
      <c r="C27" s="44"/>
      <c r="D27" s="45"/>
      <c r="E27" s="49"/>
      <c r="F27" s="45"/>
      <c r="G27" s="45"/>
      <c r="H27" s="53">
        <v>732</v>
      </c>
      <c r="I27" s="54" t="s">
        <v>32</v>
      </c>
      <c r="J27" s="55"/>
      <c r="K27" s="55"/>
      <c r="L27" s="55"/>
      <c r="M27" s="55"/>
      <c r="N27" s="55"/>
      <c r="O27" s="55"/>
      <c r="P27" s="55"/>
      <c r="Q27" s="55"/>
      <c r="R27" s="55"/>
      <c r="S27" s="52"/>
      <c r="T27" s="52"/>
      <c r="U27" s="52"/>
      <c r="V27" s="52">
        <f t="shared" si="2"/>
        <v>0</v>
      </c>
      <c r="W27" s="52">
        <f t="shared" si="3"/>
        <v>0</v>
      </c>
    </row>
    <row r="28" spans="1:23" ht="25.5">
      <c r="A28" s="42"/>
      <c r="B28" s="43"/>
      <c r="C28" s="44"/>
      <c r="D28" s="45"/>
      <c r="E28" s="49"/>
      <c r="F28" s="45"/>
      <c r="G28" s="45"/>
      <c r="H28" s="50">
        <v>733</v>
      </c>
      <c r="I28" s="51" t="s">
        <v>33</v>
      </c>
      <c r="J28" s="55">
        <v>6750000</v>
      </c>
      <c r="K28" s="55">
        <v>1861252</v>
      </c>
      <c r="L28" s="55"/>
      <c r="M28" s="55"/>
      <c r="N28" s="55"/>
      <c r="O28" s="55"/>
      <c r="P28" s="55"/>
      <c r="Q28" s="55"/>
      <c r="R28" s="55"/>
      <c r="S28" s="52"/>
      <c r="T28" s="52"/>
      <c r="U28" s="52"/>
      <c r="V28" s="52">
        <f t="shared" si="2"/>
        <v>6750000</v>
      </c>
      <c r="W28" s="52">
        <f t="shared" si="3"/>
        <v>1861252</v>
      </c>
    </row>
    <row r="29" spans="1:23" ht="25.5">
      <c r="A29" s="42"/>
      <c r="B29" s="43"/>
      <c r="C29" s="44"/>
      <c r="D29" s="45"/>
      <c r="E29" s="49"/>
      <c r="F29" s="45"/>
      <c r="G29" s="45"/>
      <c r="H29" s="50">
        <v>734</v>
      </c>
      <c r="I29" s="51" t="s">
        <v>34</v>
      </c>
      <c r="J29" s="55"/>
      <c r="K29" s="55"/>
      <c r="L29" s="55"/>
      <c r="M29" s="55"/>
      <c r="N29" s="55"/>
      <c r="O29" s="55"/>
      <c r="P29" s="55"/>
      <c r="Q29" s="55"/>
      <c r="R29" s="55"/>
      <c r="S29" s="52"/>
      <c r="T29" s="52"/>
      <c r="U29" s="52"/>
      <c r="V29" s="52">
        <f t="shared" si="2"/>
        <v>0</v>
      </c>
      <c r="W29" s="52">
        <f t="shared" si="3"/>
        <v>0</v>
      </c>
    </row>
    <row r="30" spans="1:23">
      <c r="A30" s="42"/>
      <c r="B30" s="43"/>
      <c r="C30" s="44"/>
      <c r="D30" s="45"/>
      <c r="E30" s="26">
        <v>74</v>
      </c>
      <c r="F30" s="46" t="s">
        <v>35</v>
      </c>
      <c r="G30" s="46"/>
      <c r="H30" s="47"/>
      <c r="I30" s="48"/>
      <c r="J30" s="38">
        <f t="shared" ref="J30:S30" si="6">SUM(J31:J33)</f>
        <v>27243820</v>
      </c>
      <c r="K30" s="38">
        <f t="shared" si="6"/>
        <v>24564642</v>
      </c>
      <c r="L30" s="38">
        <f>L31</f>
        <v>75147000</v>
      </c>
      <c r="M30" s="38">
        <f>M31</f>
        <v>73147000</v>
      </c>
      <c r="N30" s="38">
        <v>0</v>
      </c>
      <c r="O30" s="38">
        <f t="shared" si="6"/>
        <v>0</v>
      </c>
      <c r="P30" s="38">
        <f t="shared" si="6"/>
        <v>6973500</v>
      </c>
      <c r="Q30" s="38">
        <f t="shared" si="6"/>
        <v>6512443</v>
      </c>
      <c r="R30" s="38">
        <f t="shared" si="6"/>
        <v>0</v>
      </c>
      <c r="S30" s="38">
        <f t="shared" si="6"/>
        <v>0</v>
      </c>
      <c r="T30" s="38"/>
      <c r="U30" s="38"/>
      <c r="V30" s="38">
        <f t="shared" ref="V30:V46" si="7">SUM(J30+L30+N30+P30+R30)</f>
        <v>109364320</v>
      </c>
      <c r="W30" s="38">
        <f>SUM(K30+M30+O30+Q30+S30+U30)</f>
        <v>104224085</v>
      </c>
    </row>
    <row r="31" spans="1:23" ht="25.5">
      <c r="A31" s="42"/>
      <c r="B31" s="43"/>
      <c r="C31" s="44"/>
      <c r="D31" s="45"/>
      <c r="E31" s="49"/>
      <c r="F31" s="45"/>
      <c r="G31" s="45"/>
      <c r="H31" s="53">
        <v>741</v>
      </c>
      <c r="I31" s="54" t="s">
        <v>36</v>
      </c>
      <c r="J31" s="52">
        <v>27243820</v>
      </c>
      <c r="K31" s="52">
        <v>24564642</v>
      </c>
      <c r="L31" s="52">
        <v>75147000</v>
      </c>
      <c r="M31" s="70">
        <v>73147000</v>
      </c>
      <c r="N31" s="52"/>
      <c r="O31" s="52">
        <v>0</v>
      </c>
      <c r="P31" s="52">
        <v>0</v>
      </c>
      <c r="Q31" s="52"/>
      <c r="R31" s="52"/>
      <c r="S31" s="52"/>
      <c r="T31" s="52"/>
      <c r="U31" s="52"/>
      <c r="V31" s="52">
        <f t="shared" si="7"/>
        <v>102390820</v>
      </c>
      <c r="W31" s="52">
        <f>SUM(K31+M31+O31+Q31+S31+U31)</f>
        <v>97711642</v>
      </c>
    </row>
    <row r="32" spans="1:23">
      <c r="A32" s="42"/>
      <c r="B32" s="43"/>
      <c r="C32" s="44"/>
      <c r="D32" s="45"/>
      <c r="E32" s="49"/>
      <c r="F32" s="45"/>
      <c r="G32" s="45"/>
      <c r="H32" s="50">
        <v>742</v>
      </c>
      <c r="I32" s="51" t="s">
        <v>37</v>
      </c>
      <c r="J32" s="52"/>
      <c r="K32" s="52"/>
      <c r="L32" s="52"/>
      <c r="M32" s="52"/>
      <c r="N32" s="52"/>
      <c r="O32" s="52"/>
      <c r="P32" s="52">
        <v>6973500</v>
      </c>
      <c r="Q32" s="52">
        <v>6512443</v>
      </c>
      <c r="R32" s="52"/>
      <c r="S32" s="52"/>
      <c r="T32" s="52"/>
      <c r="U32" s="52"/>
      <c r="V32" s="52">
        <f t="shared" si="7"/>
        <v>6973500</v>
      </c>
      <c r="W32" s="52">
        <f t="shared" ref="W32:W46" si="8">SUM(K32+M32+O32+Q32+S32)</f>
        <v>6512443</v>
      </c>
    </row>
    <row r="33" spans="1:23">
      <c r="A33" s="42"/>
      <c r="B33" s="43"/>
      <c r="C33" s="44"/>
      <c r="D33" s="45"/>
      <c r="E33" s="49"/>
      <c r="F33" s="45"/>
      <c r="G33" s="45"/>
      <c r="H33" s="47">
        <v>743</v>
      </c>
      <c r="I33" s="48" t="s">
        <v>38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>
        <f t="shared" si="7"/>
        <v>0</v>
      </c>
      <c r="W33" s="52">
        <f t="shared" si="8"/>
        <v>0</v>
      </c>
    </row>
    <row r="34" spans="1:23">
      <c r="A34" s="42"/>
      <c r="B34" s="43"/>
      <c r="C34" s="44"/>
      <c r="D34" s="45"/>
      <c r="E34" s="26">
        <v>75</v>
      </c>
      <c r="F34" s="46" t="s">
        <v>39</v>
      </c>
      <c r="G34" s="46"/>
      <c r="H34" s="47"/>
      <c r="I34" s="48"/>
      <c r="J34" s="38">
        <f t="shared" ref="J34:S34" si="9">SUM(J35:J38)</f>
        <v>0</v>
      </c>
      <c r="K34" s="38">
        <f t="shared" si="9"/>
        <v>0</v>
      </c>
      <c r="L34" s="38">
        <f t="shared" si="9"/>
        <v>0</v>
      </c>
      <c r="M34" s="38">
        <f t="shared" si="9"/>
        <v>0</v>
      </c>
      <c r="N34" s="38">
        <f t="shared" si="9"/>
        <v>0</v>
      </c>
      <c r="O34" s="38">
        <f t="shared" si="9"/>
        <v>0</v>
      </c>
      <c r="P34" s="38">
        <f t="shared" si="9"/>
        <v>0</v>
      </c>
      <c r="Q34" s="38">
        <f t="shared" si="9"/>
        <v>0</v>
      </c>
      <c r="R34" s="38">
        <f t="shared" si="9"/>
        <v>15900000</v>
      </c>
      <c r="S34" s="38">
        <f t="shared" si="9"/>
        <v>12203575</v>
      </c>
      <c r="T34" s="38"/>
      <c r="U34" s="38"/>
      <c r="V34" s="38">
        <f t="shared" si="7"/>
        <v>15900000</v>
      </c>
      <c r="W34" s="38">
        <f t="shared" si="8"/>
        <v>12203575</v>
      </c>
    </row>
    <row r="35" spans="1:23" ht="25.5">
      <c r="A35" s="42"/>
      <c r="B35" s="43"/>
      <c r="C35" s="44"/>
      <c r="D35" s="45"/>
      <c r="E35" s="49"/>
      <c r="F35" s="45"/>
      <c r="G35" s="45"/>
      <c r="H35" s="50">
        <v>751</v>
      </c>
      <c r="I35" s="51" t="s">
        <v>40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>
        <f t="shared" si="7"/>
        <v>0</v>
      </c>
      <c r="W35" s="52">
        <f t="shared" si="8"/>
        <v>0</v>
      </c>
    </row>
    <row r="36" spans="1:23">
      <c r="A36" s="42"/>
      <c r="B36" s="43"/>
      <c r="C36" s="44"/>
      <c r="D36" s="45"/>
      <c r="E36" s="49"/>
      <c r="F36" s="45"/>
      <c r="G36" s="45"/>
      <c r="H36" s="50">
        <v>752</v>
      </c>
      <c r="I36" s="51" t="s">
        <v>41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>
        <f t="shared" si="7"/>
        <v>0</v>
      </c>
      <c r="W36" s="52">
        <f t="shared" si="8"/>
        <v>0</v>
      </c>
    </row>
    <row r="37" spans="1:23">
      <c r="A37" s="42"/>
      <c r="B37" s="43"/>
      <c r="C37" s="44"/>
      <c r="D37" s="45"/>
      <c r="E37" s="49"/>
      <c r="F37" s="45"/>
      <c r="G37" s="45"/>
      <c r="H37" s="53">
        <v>753</v>
      </c>
      <c r="I37" s="54" t="s">
        <v>42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>
        <f t="shared" si="7"/>
        <v>0</v>
      </c>
      <c r="W37" s="52">
        <f t="shared" si="8"/>
        <v>0</v>
      </c>
    </row>
    <row r="38" spans="1:23">
      <c r="A38" s="42"/>
      <c r="B38" s="43"/>
      <c r="C38" s="44"/>
      <c r="D38" s="45"/>
      <c r="E38" s="49"/>
      <c r="F38" s="45"/>
      <c r="G38" s="45"/>
      <c r="H38" s="50">
        <v>754</v>
      </c>
      <c r="I38" s="51" t="s">
        <v>39</v>
      </c>
      <c r="J38" s="52"/>
      <c r="K38" s="52"/>
      <c r="L38" s="52"/>
      <c r="M38" s="52"/>
      <c r="N38" s="52"/>
      <c r="O38" s="52"/>
      <c r="P38" s="52"/>
      <c r="Q38" s="52"/>
      <c r="R38" s="52">
        <v>15900000</v>
      </c>
      <c r="S38" s="52">
        <v>12203575</v>
      </c>
      <c r="T38" s="52"/>
      <c r="U38" s="52"/>
      <c r="V38" s="52">
        <f t="shared" si="7"/>
        <v>15900000</v>
      </c>
      <c r="W38" s="52">
        <f t="shared" si="8"/>
        <v>12203575</v>
      </c>
    </row>
    <row r="39" spans="1:23">
      <c r="A39" s="42"/>
      <c r="B39" s="43"/>
      <c r="C39" s="44"/>
      <c r="D39" s="45"/>
      <c r="E39" s="26">
        <v>76</v>
      </c>
      <c r="F39" s="46" t="s">
        <v>43</v>
      </c>
      <c r="G39" s="46"/>
      <c r="H39" s="47"/>
      <c r="I39" s="48"/>
      <c r="J39" s="38">
        <f t="shared" ref="J39:S39" si="10">SUM(J40:J42)</f>
        <v>0</v>
      </c>
      <c r="K39" s="38">
        <f t="shared" si="10"/>
        <v>0</v>
      </c>
      <c r="L39" s="38">
        <f t="shared" si="10"/>
        <v>0</v>
      </c>
      <c r="M39" s="38">
        <f t="shared" si="10"/>
        <v>0</v>
      </c>
      <c r="N39" s="38">
        <f t="shared" si="10"/>
        <v>0</v>
      </c>
      <c r="O39" s="38">
        <f t="shared" si="10"/>
        <v>0</v>
      </c>
      <c r="P39" s="38">
        <f t="shared" si="10"/>
        <v>0</v>
      </c>
      <c r="Q39" s="38">
        <f t="shared" si="10"/>
        <v>0</v>
      </c>
      <c r="R39" s="38">
        <f t="shared" si="10"/>
        <v>0</v>
      </c>
      <c r="S39" s="38">
        <f t="shared" si="10"/>
        <v>0</v>
      </c>
      <c r="T39" s="38"/>
      <c r="U39" s="38"/>
      <c r="V39" s="38">
        <f t="shared" si="7"/>
        <v>0</v>
      </c>
      <c r="W39" s="38">
        <f t="shared" si="8"/>
        <v>0</v>
      </c>
    </row>
    <row r="40" spans="1:23" ht="25.5">
      <c r="A40" s="42"/>
      <c r="B40" s="43"/>
      <c r="C40" s="44"/>
      <c r="D40" s="45"/>
      <c r="E40" s="49"/>
      <c r="F40" s="45"/>
      <c r="G40" s="45"/>
      <c r="H40" s="56">
        <v>761</v>
      </c>
      <c r="I40" s="57" t="s">
        <v>44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>
        <f t="shared" si="7"/>
        <v>0</v>
      </c>
      <c r="W40" s="52">
        <f t="shared" si="8"/>
        <v>0</v>
      </c>
    </row>
    <row r="41" spans="1:23">
      <c r="A41" s="42"/>
      <c r="B41" s="43"/>
      <c r="C41" s="44"/>
      <c r="D41" s="45"/>
      <c r="E41" s="49"/>
      <c r="F41" s="45"/>
      <c r="G41" s="45"/>
      <c r="H41" s="50">
        <v>762</v>
      </c>
      <c r="I41" s="51" t="s">
        <v>45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>
        <f t="shared" si="7"/>
        <v>0</v>
      </c>
      <c r="W41" s="52">
        <f t="shared" si="8"/>
        <v>0</v>
      </c>
    </row>
    <row r="42" spans="1:23" ht="25.5">
      <c r="A42" s="42"/>
      <c r="B42" s="43"/>
      <c r="C42" s="44"/>
      <c r="D42" s="45"/>
      <c r="E42" s="49"/>
      <c r="F42" s="45"/>
      <c r="G42" s="45"/>
      <c r="H42" s="47">
        <v>769</v>
      </c>
      <c r="I42" s="48" t="s">
        <v>46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>
        <f t="shared" si="7"/>
        <v>0</v>
      </c>
      <c r="W42" s="52">
        <f t="shared" si="8"/>
        <v>0</v>
      </c>
    </row>
    <row r="43" spans="1:23">
      <c r="A43" s="42"/>
      <c r="B43" s="43"/>
      <c r="C43" s="44"/>
      <c r="D43" s="45"/>
      <c r="E43" s="26">
        <v>77</v>
      </c>
      <c r="F43" s="46" t="s">
        <v>47</v>
      </c>
      <c r="G43" s="46"/>
      <c r="H43" s="47"/>
      <c r="I43" s="48"/>
      <c r="J43" s="38">
        <f t="shared" ref="J43:S43" si="11">SUM(J44)</f>
        <v>0</v>
      </c>
      <c r="K43" s="38">
        <f t="shared" si="11"/>
        <v>0</v>
      </c>
      <c r="L43" s="38">
        <f t="shared" si="11"/>
        <v>0</v>
      </c>
      <c r="M43" s="38">
        <f t="shared" si="11"/>
        <v>0</v>
      </c>
      <c r="N43" s="38">
        <f t="shared" si="11"/>
        <v>0</v>
      </c>
      <c r="O43" s="38">
        <f t="shared" si="11"/>
        <v>0</v>
      </c>
      <c r="P43" s="38">
        <f t="shared" si="11"/>
        <v>0</v>
      </c>
      <c r="Q43" s="38">
        <f t="shared" si="11"/>
        <v>0</v>
      </c>
      <c r="R43" s="38">
        <f t="shared" si="11"/>
        <v>0</v>
      </c>
      <c r="S43" s="38">
        <f t="shared" si="11"/>
        <v>0</v>
      </c>
      <c r="T43" s="38"/>
      <c r="U43" s="38"/>
      <c r="V43" s="38">
        <f t="shared" si="7"/>
        <v>0</v>
      </c>
      <c r="W43" s="38">
        <f t="shared" si="8"/>
        <v>0</v>
      </c>
    </row>
    <row r="44" spans="1:23" ht="25.5">
      <c r="A44" s="42"/>
      <c r="B44" s="43"/>
      <c r="C44" s="44"/>
      <c r="D44" s="45"/>
      <c r="E44" s="49"/>
      <c r="F44" s="45"/>
      <c r="G44" s="45"/>
      <c r="H44" s="50">
        <v>771</v>
      </c>
      <c r="I44" s="51" t="s">
        <v>47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>
        <f t="shared" si="7"/>
        <v>0</v>
      </c>
      <c r="W44" s="52">
        <f t="shared" si="8"/>
        <v>0</v>
      </c>
    </row>
    <row r="45" spans="1:23">
      <c r="A45" s="42"/>
      <c r="B45" s="43"/>
      <c r="C45" s="44"/>
      <c r="D45" s="45"/>
      <c r="E45" s="26">
        <v>78</v>
      </c>
      <c r="F45" s="46" t="s">
        <v>48</v>
      </c>
      <c r="G45" s="46"/>
      <c r="H45" s="47"/>
      <c r="I45" s="48"/>
      <c r="J45" s="38">
        <f t="shared" ref="J45:S45" si="12">SUM(J46)</f>
        <v>0</v>
      </c>
      <c r="K45" s="38">
        <f t="shared" si="12"/>
        <v>0</v>
      </c>
      <c r="L45" s="38">
        <f t="shared" si="12"/>
        <v>0</v>
      </c>
      <c r="M45" s="38">
        <f t="shared" si="12"/>
        <v>0</v>
      </c>
      <c r="N45" s="38">
        <f t="shared" si="12"/>
        <v>0</v>
      </c>
      <c r="O45" s="38">
        <f t="shared" si="12"/>
        <v>0</v>
      </c>
      <c r="P45" s="38">
        <f t="shared" si="12"/>
        <v>0</v>
      </c>
      <c r="Q45" s="38">
        <f t="shared" si="12"/>
        <v>0</v>
      </c>
      <c r="R45" s="38">
        <f t="shared" si="12"/>
        <v>0</v>
      </c>
      <c r="S45" s="38">
        <f t="shared" si="12"/>
        <v>0</v>
      </c>
      <c r="T45" s="38"/>
      <c r="U45" s="38"/>
      <c r="V45" s="38">
        <f t="shared" si="7"/>
        <v>0</v>
      </c>
      <c r="W45" s="38">
        <f t="shared" si="8"/>
        <v>0</v>
      </c>
    </row>
    <row r="46" spans="1:23" ht="25.5">
      <c r="A46" s="22"/>
      <c r="B46" s="23"/>
      <c r="C46" s="24"/>
      <c r="D46" s="46"/>
      <c r="E46" s="26"/>
      <c r="F46" s="46"/>
      <c r="G46" s="46"/>
      <c r="H46" s="50">
        <v>781</v>
      </c>
      <c r="I46" s="51" t="s">
        <v>49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>
        <f t="shared" si="7"/>
        <v>0</v>
      </c>
      <c r="W46" s="52">
        <f t="shared" si="8"/>
        <v>0</v>
      </c>
    </row>
    <row r="47" spans="1:23">
      <c r="A47" s="4"/>
      <c r="B47" s="5"/>
      <c r="C47" s="6"/>
      <c r="D47" s="58"/>
      <c r="E47" s="59"/>
      <c r="F47" s="58"/>
      <c r="G47" s="58"/>
      <c r="H47" s="60"/>
      <c r="I47" s="61"/>
      <c r="J47" s="62"/>
      <c r="K47" s="62"/>
      <c r="L47" s="63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4"/>
      <c r="B48" s="5"/>
      <c r="C48" s="6"/>
      <c r="D48" s="58"/>
      <c r="E48" s="59"/>
      <c r="F48" s="58"/>
      <c r="G48" s="58"/>
      <c r="H48" s="60"/>
      <c r="I48" s="61"/>
      <c r="J48" s="62"/>
      <c r="K48" s="62"/>
      <c r="L48" s="63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4"/>
      <c r="B49" s="5"/>
      <c r="C49" s="6"/>
      <c r="D49" s="58"/>
      <c r="E49" s="59"/>
      <c r="F49" s="58"/>
      <c r="G49" s="58"/>
      <c r="H49" s="60"/>
      <c r="I49" s="61"/>
      <c r="J49" s="62"/>
      <c r="K49" s="62"/>
      <c r="L49" s="63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4"/>
      <c r="B50" s="5"/>
      <c r="C50" s="6"/>
      <c r="D50" s="58"/>
      <c r="E50" s="59"/>
      <c r="F50" s="58"/>
      <c r="G50" s="58"/>
      <c r="H50" s="60"/>
      <c r="I50" s="61"/>
      <c r="J50" s="62"/>
      <c r="K50" s="62"/>
      <c r="L50" s="63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</row>
    <row r="51" spans="1:23">
      <c r="A51" s="4"/>
      <c r="B51" s="5"/>
      <c r="C51" s="6"/>
      <c r="D51" s="58"/>
      <c r="E51" s="59"/>
      <c r="F51" s="58"/>
      <c r="G51" s="58"/>
      <c r="H51" s="60"/>
      <c r="I51" s="61"/>
      <c r="J51" s="62"/>
      <c r="K51" s="62"/>
      <c r="L51" s="63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</row>
    <row r="52" spans="1:23">
      <c r="A52" s="4"/>
      <c r="B52" s="5"/>
      <c r="C52" s="6"/>
      <c r="D52" s="58"/>
      <c r="E52" s="59"/>
      <c r="F52" s="58"/>
      <c r="G52" s="58"/>
      <c r="H52" s="60"/>
      <c r="I52" s="61"/>
      <c r="J52" s="62"/>
      <c r="K52" s="62"/>
      <c r="L52" s="63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</row>
    <row r="53" spans="1:23">
      <c r="A53" s="4"/>
      <c r="B53" s="5"/>
      <c r="C53" s="6"/>
      <c r="D53" s="58"/>
      <c r="E53" s="59"/>
      <c r="F53" s="58"/>
      <c r="G53" s="58"/>
      <c r="H53" s="60"/>
      <c r="I53" s="61"/>
      <c r="J53" s="62"/>
      <c r="K53" s="62"/>
      <c r="L53" s="63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</row>
    <row r="54" spans="1:23">
      <c r="A54" s="4"/>
      <c r="B54" s="5"/>
      <c r="C54" s="6"/>
      <c r="D54" s="58"/>
      <c r="E54" s="59"/>
      <c r="F54" s="58"/>
      <c r="G54" s="58"/>
      <c r="H54" s="60"/>
      <c r="I54" s="61"/>
      <c r="J54" s="62"/>
      <c r="K54" s="62"/>
      <c r="L54" s="63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4"/>
      <c r="B55" s="5"/>
      <c r="C55" s="6"/>
      <c r="D55" s="58"/>
      <c r="E55" s="59"/>
      <c r="F55" s="58"/>
      <c r="G55" s="58"/>
      <c r="H55" s="60"/>
      <c r="I55" s="61"/>
      <c r="J55" s="62"/>
      <c r="K55" s="62"/>
      <c r="L55" s="63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4"/>
      <c r="B56" s="5"/>
      <c r="C56" s="6"/>
      <c r="D56" s="58"/>
      <c r="E56" s="59"/>
      <c r="F56" s="58"/>
      <c r="G56" s="58"/>
      <c r="H56" s="60"/>
      <c r="I56" s="61"/>
      <c r="J56" s="62"/>
      <c r="K56" s="62"/>
      <c r="L56" s="63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</row>
    <row r="57" spans="1:23">
      <c r="A57" s="4"/>
      <c r="B57" s="5"/>
      <c r="C57" s="6"/>
      <c r="D57" s="58"/>
      <c r="E57" s="59"/>
      <c r="F57" s="58"/>
      <c r="G57" s="58"/>
      <c r="H57" s="60"/>
      <c r="I57" s="61"/>
      <c r="J57" s="62"/>
      <c r="K57" s="62"/>
      <c r="L57" s="63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pans="1:23">
      <c r="A58" s="4"/>
      <c r="B58" s="5"/>
      <c r="C58" s="6"/>
      <c r="D58" s="58"/>
      <c r="E58" s="59"/>
      <c r="F58" s="58"/>
      <c r="G58" s="58"/>
      <c r="H58" s="60"/>
      <c r="I58" s="61"/>
      <c r="J58" s="62"/>
      <c r="K58" s="62"/>
      <c r="L58" s="63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>
      <c r="D59" s="58"/>
      <c r="E59" s="59"/>
      <c r="F59" s="58"/>
      <c r="G59" s="58"/>
      <c r="H59" s="60"/>
      <c r="I59" s="61"/>
      <c r="J59" s="62"/>
      <c r="K59" s="62"/>
      <c r="L59" s="63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1:23">
      <c r="A60" s="14"/>
      <c r="B60" s="15" t="s">
        <v>1</v>
      </c>
      <c r="C60" s="16"/>
    </row>
    <row r="61" spans="1:23">
      <c r="A61" s="22"/>
      <c r="B61" s="23" t="s">
        <v>9</v>
      </c>
      <c r="C61" s="24"/>
      <c r="D61" s="17"/>
      <c r="E61" s="18"/>
      <c r="F61" s="17"/>
      <c r="G61" s="17"/>
      <c r="H61" s="19"/>
      <c r="I61" s="20"/>
      <c r="J61" s="74" t="s">
        <v>2</v>
      </c>
      <c r="K61" s="74"/>
      <c r="L61" s="74" t="s">
        <v>3</v>
      </c>
      <c r="M61" s="74"/>
      <c r="N61" s="76" t="s">
        <v>4</v>
      </c>
      <c r="O61" s="76"/>
      <c r="P61" s="74" t="s">
        <v>5</v>
      </c>
      <c r="Q61" s="74"/>
      <c r="R61" s="21" t="s">
        <v>6</v>
      </c>
      <c r="S61" s="21" t="s">
        <v>6</v>
      </c>
      <c r="T61" s="77"/>
      <c r="U61" s="78"/>
      <c r="V61" s="74" t="s">
        <v>8</v>
      </c>
      <c r="W61" s="74"/>
    </row>
    <row r="62" spans="1:23">
      <c r="A62" s="40"/>
      <c r="B62" s="41"/>
      <c r="C62" s="71">
        <v>4</v>
      </c>
      <c r="D62" s="25"/>
      <c r="E62" s="26"/>
      <c r="F62" s="25"/>
      <c r="G62" s="25"/>
      <c r="H62" s="27"/>
      <c r="I62" s="28"/>
      <c r="J62" s="29" t="s">
        <v>10</v>
      </c>
      <c r="K62" s="30" t="s">
        <v>11</v>
      </c>
      <c r="L62" s="29" t="s">
        <v>10</v>
      </c>
      <c r="M62" s="30" t="s">
        <v>11</v>
      </c>
      <c r="N62" s="29" t="s">
        <v>10</v>
      </c>
      <c r="O62" s="30" t="s">
        <v>11</v>
      </c>
      <c r="P62" s="29" t="s">
        <v>10</v>
      </c>
      <c r="Q62" s="30" t="s">
        <v>11</v>
      </c>
      <c r="R62" s="29" t="s">
        <v>10</v>
      </c>
      <c r="S62" s="30" t="s">
        <v>50</v>
      </c>
      <c r="T62" s="30"/>
      <c r="U62" s="30"/>
      <c r="V62" s="29" t="s">
        <v>10</v>
      </c>
      <c r="W62" s="30" t="s">
        <v>11</v>
      </c>
    </row>
    <row r="63" spans="1:23">
      <c r="A63" s="42"/>
      <c r="B63" s="43"/>
      <c r="C63" s="44"/>
      <c r="D63" s="71"/>
      <c r="E63" s="72" t="s">
        <v>51</v>
      </c>
      <c r="F63" s="72"/>
      <c r="G63" s="72"/>
      <c r="H63" s="72"/>
      <c r="I63" s="72"/>
      <c r="J63" s="39">
        <f t="shared" ref="J63:S63" si="13">SUM(J64+J68+J72+J80+J84+J89+J93+J98+J103+J114)</f>
        <v>65184500</v>
      </c>
      <c r="K63" s="39">
        <f t="shared" si="13"/>
        <v>43409370</v>
      </c>
      <c r="L63" s="39">
        <f t="shared" si="13"/>
        <v>75147000</v>
      </c>
      <c r="M63" s="39">
        <f t="shared" si="13"/>
        <v>71332167</v>
      </c>
      <c r="N63" s="39">
        <f t="shared" si="13"/>
        <v>170000</v>
      </c>
      <c r="O63" s="39">
        <f t="shared" si="13"/>
        <v>111883</v>
      </c>
      <c r="P63" s="39">
        <f t="shared" si="13"/>
        <v>6973500</v>
      </c>
      <c r="Q63" s="39">
        <f t="shared" si="13"/>
        <v>2274383</v>
      </c>
      <c r="R63" s="39">
        <f t="shared" si="13"/>
        <v>15900000</v>
      </c>
      <c r="S63" s="39">
        <f t="shared" si="13"/>
        <v>7712249</v>
      </c>
      <c r="T63" s="39"/>
      <c r="U63" s="39"/>
      <c r="V63" s="39">
        <f>SUM(J63+L63+N63+P63+R63+T63)</f>
        <v>163375000</v>
      </c>
      <c r="W63" s="39">
        <f>SUM(K63+M63+O63+Q63+S63+U63)</f>
        <v>124840052</v>
      </c>
    </row>
    <row r="64" spans="1:23">
      <c r="A64" s="42"/>
      <c r="B64" s="43"/>
      <c r="C64" s="44"/>
      <c r="D64" s="45"/>
      <c r="E64" s="26">
        <v>40</v>
      </c>
      <c r="F64" s="46" t="s">
        <v>52</v>
      </c>
      <c r="G64" s="46"/>
      <c r="H64" s="27"/>
      <c r="I64" s="48"/>
      <c r="J64" s="38">
        <f t="shared" ref="J64:S64" si="14">SUM(J65:J67)</f>
        <v>15129320</v>
      </c>
      <c r="K64" s="38">
        <f t="shared" si="14"/>
        <v>13218406</v>
      </c>
      <c r="L64" s="38">
        <f t="shared" si="14"/>
        <v>60584000</v>
      </c>
      <c r="M64" s="38">
        <f t="shared" si="14"/>
        <v>60245482</v>
      </c>
      <c r="N64" s="38">
        <f t="shared" si="14"/>
        <v>0</v>
      </c>
      <c r="O64" s="38">
        <f t="shared" si="14"/>
        <v>0</v>
      </c>
      <c r="P64" s="38">
        <f t="shared" si="14"/>
        <v>0</v>
      </c>
      <c r="Q64" s="38">
        <f t="shared" si="14"/>
        <v>0</v>
      </c>
      <c r="R64" s="38">
        <f t="shared" si="14"/>
        <v>0</v>
      </c>
      <c r="S64" s="38">
        <f t="shared" si="14"/>
        <v>0</v>
      </c>
      <c r="T64" s="38"/>
      <c r="U64" s="38"/>
      <c r="V64" s="38">
        <f t="shared" ref="V64:V74" si="15">SUM(J64+L64+N64+P64+R64)</f>
        <v>75713320</v>
      </c>
      <c r="W64" s="38">
        <f>SUM(K64+M64+O64+Q64+S64+U64)</f>
        <v>73463888</v>
      </c>
    </row>
    <row r="65" spans="1:23" ht="25.5">
      <c r="A65" s="42"/>
      <c r="B65" s="43"/>
      <c r="C65" s="44"/>
      <c r="D65" s="45"/>
      <c r="E65" s="49"/>
      <c r="F65" s="45"/>
      <c r="G65" s="45"/>
      <c r="H65" s="65">
        <v>401</v>
      </c>
      <c r="I65" s="51" t="s">
        <v>53</v>
      </c>
      <c r="J65" s="52">
        <v>9684320</v>
      </c>
      <c r="K65" s="52">
        <v>8388160</v>
      </c>
      <c r="L65" s="52">
        <v>44191000</v>
      </c>
      <c r="M65" s="52">
        <v>43991250</v>
      </c>
      <c r="N65" s="52"/>
      <c r="O65" s="52"/>
      <c r="P65" s="52">
        <v>0</v>
      </c>
      <c r="Q65" s="52">
        <v>0</v>
      </c>
      <c r="R65" s="52"/>
      <c r="S65" s="52"/>
      <c r="T65" s="52"/>
      <c r="U65" s="52"/>
      <c r="V65" s="52">
        <f t="shared" si="15"/>
        <v>53875320</v>
      </c>
      <c r="W65" s="52">
        <f>SUM(K65+M65+O65+Q65+S65+U65)</f>
        <v>52379410</v>
      </c>
    </row>
    <row r="66" spans="1:23" ht="38.25">
      <c r="A66" s="42"/>
      <c r="B66" s="43"/>
      <c r="C66" s="44"/>
      <c r="D66" s="45"/>
      <c r="E66" s="49"/>
      <c r="F66" s="45"/>
      <c r="G66" s="45"/>
      <c r="H66" s="65">
        <v>402</v>
      </c>
      <c r="I66" s="51" t="s">
        <v>54</v>
      </c>
      <c r="J66" s="52">
        <v>3595000</v>
      </c>
      <c r="K66" s="52">
        <v>2984452</v>
      </c>
      <c r="L66" s="52">
        <v>16393000</v>
      </c>
      <c r="M66" s="52">
        <v>16254232</v>
      </c>
      <c r="N66" s="52"/>
      <c r="O66" s="52"/>
      <c r="P66" s="52"/>
      <c r="Q66" s="52"/>
      <c r="R66" s="52"/>
      <c r="S66" s="52"/>
      <c r="T66" s="52"/>
      <c r="U66" s="52"/>
      <c r="V66" s="52">
        <f t="shared" si="15"/>
        <v>19988000</v>
      </c>
      <c r="W66" s="52">
        <f t="shared" ref="W66:W71" si="16">SUM(K66+M66+O66+Q66+S66)</f>
        <v>19238684</v>
      </c>
    </row>
    <row r="67" spans="1:23">
      <c r="A67" s="42"/>
      <c r="B67" s="43"/>
      <c r="C67" s="44"/>
      <c r="D67" s="45"/>
      <c r="E67" s="49"/>
      <c r="F67" s="45"/>
      <c r="G67" s="45"/>
      <c r="H67" s="65">
        <v>404</v>
      </c>
      <c r="I67" s="51" t="s">
        <v>55</v>
      </c>
      <c r="J67" s="52">
        <v>1850000</v>
      </c>
      <c r="K67" s="52">
        <v>1845794</v>
      </c>
      <c r="L67" s="52">
        <v>0</v>
      </c>
      <c r="M67" s="52">
        <v>0</v>
      </c>
      <c r="N67" s="52"/>
      <c r="O67" s="52"/>
      <c r="P67" s="52"/>
      <c r="Q67" s="52"/>
      <c r="R67" s="52"/>
      <c r="S67" s="52"/>
      <c r="T67" s="52"/>
      <c r="U67" s="52"/>
      <c r="V67" s="52">
        <f t="shared" si="15"/>
        <v>1850000</v>
      </c>
      <c r="W67" s="52">
        <f t="shared" si="16"/>
        <v>1845794</v>
      </c>
    </row>
    <row r="68" spans="1:23">
      <c r="A68" s="42"/>
      <c r="B68" s="43"/>
      <c r="C68" s="44"/>
      <c r="D68" s="45"/>
      <c r="E68" s="26">
        <v>41</v>
      </c>
      <c r="F68" s="46" t="s">
        <v>56</v>
      </c>
      <c r="G68" s="46"/>
      <c r="H68" s="27"/>
      <c r="I68" s="48"/>
      <c r="J68" s="38">
        <f t="shared" ref="J68:S68" si="17">SUM(J69:J71)</f>
        <v>960180</v>
      </c>
      <c r="K68" s="38">
        <f t="shared" si="17"/>
        <v>365000</v>
      </c>
      <c r="L68" s="38">
        <f t="shared" si="17"/>
        <v>0</v>
      </c>
      <c r="M68" s="38">
        <f t="shared" si="17"/>
        <v>0</v>
      </c>
      <c r="N68" s="38">
        <f t="shared" si="17"/>
        <v>0</v>
      </c>
      <c r="O68" s="38">
        <f t="shared" si="17"/>
        <v>0</v>
      </c>
      <c r="P68" s="38">
        <f t="shared" si="17"/>
        <v>0</v>
      </c>
      <c r="Q68" s="38">
        <f t="shared" si="17"/>
        <v>0</v>
      </c>
      <c r="R68" s="38">
        <f t="shared" si="17"/>
        <v>0</v>
      </c>
      <c r="S68" s="38">
        <f t="shared" si="17"/>
        <v>0</v>
      </c>
      <c r="T68" s="38"/>
      <c r="U68" s="38"/>
      <c r="V68" s="38">
        <f t="shared" si="15"/>
        <v>960180</v>
      </c>
      <c r="W68" s="38">
        <f t="shared" si="16"/>
        <v>365000</v>
      </c>
    </row>
    <row r="69" spans="1:23" ht="25.5">
      <c r="A69" s="42"/>
      <c r="B69" s="43"/>
      <c r="C69" s="44"/>
      <c r="D69" s="45"/>
      <c r="E69" s="49"/>
      <c r="F69" s="45"/>
      <c r="G69" s="45"/>
      <c r="H69" s="65">
        <v>411</v>
      </c>
      <c r="I69" s="51" t="s">
        <v>57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>
        <f t="shared" si="15"/>
        <v>0</v>
      </c>
      <c r="W69" s="52">
        <f t="shared" si="16"/>
        <v>0</v>
      </c>
    </row>
    <row r="70" spans="1:23" ht="25.5">
      <c r="A70" s="42"/>
      <c r="B70" s="43"/>
      <c r="C70" s="44"/>
      <c r="D70" s="45"/>
      <c r="E70" s="49"/>
      <c r="F70" s="45"/>
      <c r="G70" s="45"/>
      <c r="H70" s="65">
        <v>412</v>
      </c>
      <c r="I70" s="51" t="s">
        <v>58</v>
      </c>
      <c r="J70" s="52">
        <v>500000</v>
      </c>
      <c r="K70" s="52">
        <v>143000</v>
      </c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>
        <f t="shared" si="15"/>
        <v>500000</v>
      </c>
      <c r="W70" s="52">
        <f t="shared" si="16"/>
        <v>143000</v>
      </c>
    </row>
    <row r="71" spans="1:23" ht="25.5">
      <c r="A71" s="42"/>
      <c r="B71" s="43"/>
      <c r="C71" s="44"/>
      <c r="D71" s="45"/>
      <c r="E71" s="49"/>
      <c r="F71" s="45"/>
      <c r="G71" s="45"/>
      <c r="H71" s="65">
        <v>413</v>
      </c>
      <c r="I71" s="51" t="s">
        <v>59</v>
      </c>
      <c r="J71" s="52">
        <v>460180</v>
      </c>
      <c r="K71" s="52">
        <v>222000</v>
      </c>
      <c r="L71" s="52">
        <v>0</v>
      </c>
      <c r="M71" s="52">
        <v>0</v>
      </c>
      <c r="N71" s="52"/>
      <c r="O71" s="52"/>
      <c r="P71" s="52"/>
      <c r="Q71" s="52"/>
      <c r="R71" s="52"/>
      <c r="S71" s="52"/>
      <c r="T71" s="52"/>
      <c r="U71" s="52"/>
      <c r="V71" s="52">
        <f t="shared" si="15"/>
        <v>460180</v>
      </c>
      <c r="W71" s="52">
        <f t="shared" si="16"/>
        <v>222000</v>
      </c>
    </row>
    <row r="72" spans="1:23">
      <c r="A72" s="42"/>
      <c r="B72" s="43"/>
      <c r="C72" s="44"/>
      <c r="D72" s="45"/>
      <c r="E72" s="26">
        <v>42</v>
      </c>
      <c r="F72" s="46" t="s">
        <v>60</v>
      </c>
      <c r="G72" s="46"/>
      <c r="H72" s="27"/>
      <c r="I72" s="48"/>
      <c r="J72" s="38">
        <f>SUM(J73:J79)</f>
        <v>31865000</v>
      </c>
      <c r="K72" s="38">
        <f>SUM(K73:K79)</f>
        <v>20282500</v>
      </c>
      <c r="L72" s="38">
        <f t="shared" ref="L72:S72" si="18">SUM(L73:L78)</f>
        <v>12513000</v>
      </c>
      <c r="M72" s="38">
        <f t="shared" si="18"/>
        <v>10048105</v>
      </c>
      <c r="N72" s="38">
        <f t="shared" si="18"/>
        <v>170000</v>
      </c>
      <c r="O72" s="38">
        <f t="shared" si="18"/>
        <v>111883</v>
      </c>
      <c r="P72" s="38">
        <f t="shared" si="18"/>
        <v>1199250</v>
      </c>
      <c r="Q72" s="38">
        <f t="shared" si="18"/>
        <v>781642</v>
      </c>
      <c r="R72" s="38">
        <f t="shared" si="18"/>
        <v>0</v>
      </c>
      <c r="S72" s="38">
        <f t="shared" si="18"/>
        <v>0</v>
      </c>
      <c r="T72" s="38"/>
      <c r="U72" s="38"/>
      <c r="V72" s="38">
        <f t="shared" si="15"/>
        <v>45747250</v>
      </c>
      <c r="W72" s="38">
        <f>SUM(K72+M72+O72+Q72+S72+U72)</f>
        <v>31224130</v>
      </c>
    </row>
    <row r="73" spans="1:23">
      <c r="A73" s="42"/>
      <c r="B73" s="43"/>
      <c r="C73" s="44"/>
      <c r="D73" s="45"/>
      <c r="E73" s="49"/>
      <c r="F73" s="45"/>
      <c r="G73" s="45"/>
      <c r="H73" s="65">
        <v>420</v>
      </c>
      <c r="I73" s="51" t="s">
        <v>61</v>
      </c>
      <c r="J73" s="52">
        <v>880000</v>
      </c>
      <c r="K73" s="52">
        <v>442483</v>
      </c>
      <c r="L73" s="52">
        <v>618000</v>
      </c>
      <c r="M73" s="52">
        <v>601900</v>
      </c>
      <c r="N73" s="52"/>
      <c r="O73" s="52"/>
      <c r="P73" s="52">
        <v>92250</v>
      </c>
      <c r="Q73" s="52">
        <v>11470</v>
      </c>
      <c r="R73" s="52"/>
      <c r="S73" s="52"/>
      <c r="T73" s="52"/>
      <c r="U73" s="52"/>
      <c r="V73" s="52">
        <f t="shared" si="15"/>
        <v>1590250</v>
      </c>
      <c r="W73" s="52">
        <f t="shared" ref="W73:W78" si="19">SUM(K73+M73+O73+Q73+S73)</f>
        <v>1055853</v>
      </c>
    </row>
    <row r="74" spans="1:23" ht="25.5">
      <c r="A74" s="42"/>
      <c r="B74" s="43"/>
      <c r="C74" s="44"/>
      <c r="D74" s="45"/>
      <c r="E74" s="49"/>
      <c r="F74" s="45"/>
      <c r="G74" s="45"/>
      <c r="H74" s="65">
        <v>421</v>
      </c>
      <c r="I74" s="51" t="s">
        <v>62</v>
      </c>
      <c r="J74" s="52">
        <v>11225000</v>
      </c>
      <c r="K74" s="52">
        <v>7896338</v>
      </c>
      <c r="L74" s="52">
        <v>3948000</v>
      </c>
      <c r="M74" s="52">
        <v>3267558</v>
      </c>
      <c r="N74" s="52">
        <v>0</v>
      </c>
      <c r="O74" s="52">
        <v>0</v>
      </c>
      <c r="P74" s="52">
        <v>0</v>
      </c>
      <c r="Q74" s="52">
        <v>0</v>
      </c>
      <c r="R74" s="52"/>
      <c r="S74" s="52"/>
      <c r="T74" s="52"/>
      <c r="U74" s="52"/>
      <c r="V74" s="52">
        <f t="shared" si="15"/>
        <v>15173000</v>
      </c>
      <c r="W74" s="52">
        <f t="shared" si="19"/>
        <v>11163896</v>
      </c>
    </row>
    <row r="75" spans="1:23" ht="25.5">
      <c r="A75" s="42"/>
      <c r="B75" s="43"/>
      <c r="C75" s="44"/>
      <c r="D75" s="45"/>
      <c r="E75" s="49"/>
      <c r="F75" s="45"/>
      <c r="G75" s="45"/>
      <c r="H75" s="65">
        <v>423</v>
      </c>
      <c r="I75" s="51" t="s">
        <v>63</v>
      </c>
      <c r="J75" s="52">
        <v>1900000</v>
      </c>
      <c r="K75" s="52">
        <v>877793</v>
      </c>
      <c r="L75" s="52">
        <v>1304000</v>
      </c>
      <c r="M75" s="52">
        <v>1276307</v>
      </c>
      <c r="N75" s="52">
        <v>80000</v>
      </c>
      <c r="O75" s="52">
        <v>29983</v>
      </c>
      <c r="P75" s="52">
        <v>0</v>
      </c>
      <c r="Q75" s="52">
        <v>0</v>
      </c>
      <c r="R75" s="52"/>
      <c r="S75" s="52"/>
      <c r="T75" s="52"/>
      <c r="U75" s="52"/>
      <c r="V75" s="52">
        <v>1381436</v>
      </c>
      <c r="W75" s="52">
        <f t="shared" si="19"/>
        <v>2184083</v>
      </c>
    </row>
    <row r="76" spans="1:23" ht="25.5">
      <c r="A76" s="42"/>
      <c r="B76" s="43"/>
      <c r="C76" s="44"/>
      <c r="D76" s="45"/>
      <c r="E76" s="49"/>
      <c r="F76" s="45"/>
      <c r="G76" s="45"/>
      <c r="H76" s="65">
        <v>424</v>
      </c>
      <c r="I76" s="51" t="s">
        <v>64</v>
      </c>
      <c r="J76" s="52">
        <v>10510000</v>
      </c>
      <c r="K76" s="52">
        <v>5702297</v>
      </c>
      <c r="L76" s="52">
        <v>600000</v>
      </c>
      <c r="M76" s="52">
        <v>573257</v>
      </c>
      <c r="N76" s="52"/>
      <c r="O76" s="52">
        <v>0</v>
      </c>
      <c r="P76" s="52"/>
      <c r="Q76" s="52"/>
      <c r="R76" s="52"/>
      <c r="S76" s="52"/>
      <c r="T76" s="52"/>
      <c r="U76" s="52"/>
      <c r="V76" s="52">
        <f>SUM(J76+L76+N76+P76+R76)</f>
        <v>11110000</v>
      </c>
      <c r="W76" s="52">
        <f t="shared" si="19"/>
        <v>6275554</v>
      </c>
    </row>
    <row r="77" spans="1:23">
      <c r="A77" s="42"/>
      <c r="B77" s="43"/>
      <c r="C77" s="44"/>
      <c r="D77" s="45"/>
      <c r="E77" s="49"/>
      <c r="F77" s="45"/>
      <c r="G77" s="45"/>
      <c r="H77" s="65">
        <v>425</v>
      </c>
      <c r="I77" s="51" t="s">
        <v>65</v>
      </c>
      <c r="J77" s="52">
        <v>3100000</v>
      </c>
      <c r="K77" s="52">
        <v>1812736</v>
      </c>
      <c r="L77" s="52">
        <v>5721000</v>
      </c>
      <c r="M77" s="52">
        <v>4096150</v>
      </c>
      <c r="N77" s="52">
        <v>90000</v>
      </c>
      <c r="O77" s="52">
        <v>81900</v>
      </c>
      <c r="P77" s="52">
        <v>984000</v>
      </c>
      <c r="Q77" s="52">
        <v>765672</v>
      </c>
      <c r="R77" s="52"/>
      <c r="S77" s="52"/>
      <c r="T77" s="52"/>
      <c r="U77" s="52"/>
      <c r="V77" s="52">
        <f>SUM(J77+L77+N77+P77+R77)</f>
        <v>9895000</v>
      </c>
      <c r="W77" s="52">
        <f t="shared" si="19"/>
        <v>6756458</v>
      </c>
    </row>
    <row r="78" spans="1:23">
      <c r="A78" s="42"/>
      <c r="B78" s="43"/>
      <c r="C78" s="44"/>
      <c r="D78" s="45"/>
      <c r="E78" s="49"/>
      <c r="F78" s="45"/>
      <c r="G78" s="45"/>
      <c r="H78" s="65">
        <v>426</v>
      </c>
      <c r="I78" s="51" t="s">
        <v>66</v>
      </c>
      <c r="J78" s="52">
        <v>2150000</v>
      </c>
      <c r="K78" s="52">
        <v>1501281</v>
      </c>
      <c r="L78" s="52">
        <v>322000</v>
      </c>
      <c r="M78" s="52">
        <v>232933</v>
      </c>
      <c r="N78" s="52"/>
      <c r="O78" s="52"/>
      <c r="P78" s="52">
        <v>123000</v>
      </c>
      <c r="Q78" s="52">
        <v>4500</v>
      </c>
      <c r="R78" s="52"/>
      <c r="S78" s="52"/>
      <c r="T78" s="52"/>
      <c r="U78" s="52"/>
      <c r="V78" s="52">
        <f>SUM(J78+L78+N78+P78+R78)</f>
        <v>2595000</v>
      </c>
      <c r="W78" s="52">
        <f t="shared" si="19"/>
        <v>1738714</v>
      </c>
    </row>
    <row r="79" spans="1:23">
      <c r="A79" s="42"/>
      <c r="B79" s="43"/>
      <c r="C79" s="44"/>
      <c r="D79" s="45"/>
      <c r="E79" s="49"/>
      <c r="F79" s="45"/>
      <c r="G79" s="45"/>
      <c r="H79" s="27">
        <v>427</v>
      </c>
      <c r="I79" s="48" t="s">
        <v>67</v>
      </c>
      <c r="J79" s="52">
        <v>2100000</v>
      </c>
      <c r="K79" s="52">
        <v>2049572</v>
      </c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1:23">
      <c r="A80" s="42"/>
      <c r="B80" s="43"/>
      <c r="C80" s="44"/>
      <c r="D80" s="45"/>
      <c r="E80" s="26">
        <v>43</v>
      </c>
      <c r="F80" s="46" t="s">
        <v>68</v>
      </c>
      <c r="G80" s="46"/>
      <c r="H80" s="27"/>
      <c r="I80" s="48"/>
      <c r="J80" s="38">
        <f t="shared" ref="J80:S80" si="20">SUM(J81:J83)</f>
        <v>0</v>
      </c>
      <c r="K80" s="38">
        <f t="shared" si="20"/>
        <v>0</v>
      </c>
      <c r="L80" s="38">
        <f t="shared" si="20"/>
        <v>0</v>
      </c>
      <c r="M80" s="38">
        <f t="shared" si="20"/>
        <v>0</v>
      </c>
      <c r="N80" s="38">
        <f t="shared" si="20"/>
        <v>0</v>
      </c>
      <c r="O80" s="38">
        <f t="shared" si="20"/>
        <v>0</v>
      </c>
      <c r="P80" s="38">
        <f t="shared" si="20"/>
        <v>0</v>
      </c>
      <c r="Q80" s="38">
        <f t="shared" si="20"/>
        <v>0</v>
      </c>
      <c r="R80" s="38">
        <f t="shared" si="20"/>
        <v>0</v>
      </c>
      <c r="S80" s="38">
        <f t="shared" si="20"/>
        <v>0</v>
      </c>
      <c r="T80" s="38"/>
      <c r="U80" s="38"/>
      <c r="V80" s="38">
        <f t="shared" ref="V80:V117" si="21">SUM(J80+L80+N80+P80+R80)</f>
        <v>0</v>
      </c>
      <c r="W80" s="38">
        <f t="shared" ref="W80:W117" si="22">SUM(K80+M80+O80+Q80+S80)</f>
        <v>0</v>
      </c>
    </row>
    <row r="81" spans="1:23" ht="25.5">
      <c r="A81" s="42"/>
      <c r="B81" s="43"/>
      <c r="C81" s="44"/>
      <c r="D81" s="45"/>
      <c r="E81" s="49"/>
      <c r="F81" s="45"/>
      <c r="G81" s="45"/>
      <c r="H81" s="65">
        <v>431</v>
      </c>
      <c r="I81" s="51" t="s">
        <v>69</v>
      </c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>
        <f t="shared" si="21"/>
        <v>0</v>
      </c>
      <c r="W81" s="52">
        <f t="shared" si="22"/>
        <v>0</v>
      </c>
    </row>
    <row r="82" spans="1:23" ht="25.5">
      <c r="A82" s="42"/>
      <c r="B82" s="43"/>
      <c r="C82" s="44"/>
      <c r="D82" s="45"/>
      <c r="E82" s="49"/>
      <c r="F82" s="45"/>
      <c r="G82" s="45"/>
      <c r="H82" s="65">
        <v>432</v>
      </c>
      <c r="I82" s="51" t="s">
        <v>70</v>
      </c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>
        <f t="shared" si="21"/>
        <v>0</v>
      </c>
      <c r="W82" s="52">
        <f t="shared" si="22"/>
        <v>0</v>
      </c>
    </row>
    <row r="83" spans="1:23" ht="25.5">
      <c r="A83" s="42"/>
      <c r="B83" s="43"/>
      <c r="C83" s="44"/>
      <c r="D83" s="45"/>
      <c r="E83" s="49"/>
      <c r="F83" s="45"/>
      <c r="G83" s="45"/>
      <c r="H83" s="65">
        <v>433</v>
      </c>
      <c r="I83" s="51" t="s">
        <v>71</v>
      </c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>
        <f t="shared" si="21"/>
        <v>0</v>
      </c>
      <c r="W83" s="52">
        <f t="shared" si="22"/>
        <v>0</v>
      </c>
    </row>
    <row r="84" spans="1:23">
      <c r="A84" s="42"/>
      <c r="B84" s="43"/>
      <c r="C84" s="44"/>
      <c r="D84" s="45"/>
      <c r="E84" s="26">
        <v>44</v>
      </c>
      <c r="F84" s="46" t="s">
        <v>72</v>
      </c>
      <c r="G84" s="46"/>
      <c r="H84" s="27"/>
      <c r="I84" s="48"/>
      <c r="J84" s="38">
        <f t="shared" ref="J84:S84" si="23">SUM(J85:J88)</f>
        <v>0</v>
      </c>
      <c r="K84" s="38">
        <f t="shared" si="23"/>
        <v>0</v>
      </c>
      <c r="L84" s="38">
        <f t="shared" si="23"/>
        <v>0</v>
      </c>
      <c r="M84" s="38">
        <f t="shared" si="23"/>
        <v>0</v>
      </c>
      <c r="N84" s="38">
        <f t="shared" si="23"/>
        <v>0</v>
      </c>
      <c r="O84" s="38">
        <f t="shared" si="23"/>
        <v>0</v>
      </c>
      <c r="P84" s="38">
        <f t="shared" si="23"/>
        <v>0</v>
      </c>
      <c r="Q84" s="38">
        <f t="shared" si="23"/>
        <v>0</v>
      </c>
      <c r="R84" s="38">
        <f t="shared" si="23"/>
        <v>0</v>
      </c>
      <c r="S84" s="38">
        <f t="shared" si="23"/>
        <v>0</v>
      </c>
      <c r="T84" s="38"/>
      <c r="U84" s="38"/>
      <c r="V84" s="38">
        <f t="shared" si="21"/>
        <v>0</v>
      </c>
      <c r="W84" s="38">
        <f t="shared" si="22"/>
        <v>0</v>
      </c>
    </row>
    <row r="85" spans="1:23">
      <c r="A85" s="42"/>
      <c r="B85" s="43"/>
      <c r="C85" s="44"/>
      <c r="D85" s="45"/>
      <c r="E85" s="49"/>
      <c r="F85" s="45"/>
      <c r="G85" s="45"/>
      <c r="H85" s="65">
        <v>441</v>
      </c>
      <c r="I85" s="51" t="s">
        <v>73</v>
      </c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>
        <f t="shared" si="21"/>
        <v>0</v>
      </c>
      <c r="W85" s="52">
        <f t="shared" si="22"/>
        <v>0</v>
      </c>
    </row>
    <row r="86" spans="1:23">
      <c r="A86" s="42"/>
      <c r="B86" s="43"/>
      <c r="C86" s="44"/>
      <c r="D86" s="45"/>
      <c r="E86" s="49"/>
      <c r="F86" s="45"/>
      <c r="G86" s="45"/>
      <c r="H86" s="65">
        <v>442</v>
      </c>
      <c r="I86" s="51" t="s">
        <v>74</v>
      </c>
      <c r="J86" s="52"/>
      <c r="K86" s="52"/>
      <c r="L86" s="52">
        <v>0</v>
      </c>
      <c r="M86" s="52">
        <v>0</v>
      </c>
      <c r="N86" s="52"/>
      <c r="O86" s="52"/>
      <c r="P86" s="52"/>
      <c r="Q86" s="52"/>
      <c r="R86" s="52"/>
      <c r="S86" s="52"/>
      <c r="T86" s="52"/>
      <c r="U86" s="52"/>
      <c r="V86" s="52">
        <f t="shared" si="21"/>
        <v>0</v>
      </c>
      <c r="W86" s="52">
        <f t="shared" si="22"/>
        <v>0</v>
      </c>
    </row>
    <row r="87" spans="1:23">
      <c r="A87" s="42"/>
      <c r="B87" s="43"/>
      <c r="C87" s="44"/>
      <c r="D87" s="45"/>
      <c r="E87" s="49"/>
      <c r="F87" s="45"/>
      <c r="G87" s="45"/>
      <c r="H87" s="65">
        <v>443</v>
      </c>
      <c r="I87" s="51" t="s">
        <v>75</v>
      </c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>
        <f t="shared" si="21"/>
        <v>0</v>
      </c>
      <c r="W87" s="52">
        <f t="shared" si="22"/>
        <v>0</v>
      </c>
    </row>
    <row r="88" spans="1:23" ht="25.5">
      <c r="A88" s="42"/>
      <c r="B88" s="43"/>
      <c r="C88" s="44"/>
      <c r="D88" s="45"/>
      <c r="E88" s="49"/>
      <c r="F88" s="45"/>
      <c r="G88" s="45"/>
      <c r="H88" s="65">
        <v>444</v>
      </c>
      <c r="I88" s="51" t="s">
        <v>76</v>
      </c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>
        <f t="shared" si="21"/>
        <v>0</v>
      </c>
      <c r="W88" s="52">
        <f t="shared" si="22"/>
        <v>0</v>
      </c>
    </row>
    <row r="89" spans="1:23">
      <c r="A89" s="42"/>
      <c r="B89" s="43"/>
      <c r="C89" s="44"/>
      <c r="D89" s="45"/>
      <c r="E89" s="26">
        <v>45</v>
      </c>
      <c r="F89" s="46" t="s">
        <v>77</v>
      </c>
      <c r="G89" s="46"/>
      <c r="H89" s="27"/>
      <c r="I89" s="48"/>
      <c r="J89" s="38">
        <f t="shared" ref="J89:S89" si="24">SUM(J90:J92)</f>
        <v>0</v>
      </c>
      <c r="K89" s="38">
        <f t="shared" si="24"/>
        <v>0</v>
      </c>
      <c r="L89" s="38">
        <f t="shared" si="24"/>
        <v>0</v>
      </c>
      <c r="M89" s="38">
        <f t="shared" si="24"/>
        <v>0</v>
      </c>
      <c r="N89" s="38">
        <f t="shared" si="24"/>
        <v>0</v>
      </c>
      <c r="O89" s="38">
        <f t="shared" si="24"/>
        <v>0</v>
      </c>
      <c r="P89" s="38">
        <f t="shared" si="24"/>
        <v>0</v>
      </c>
      <c r="Q89" s="38">
        <f t="shared" si="24"/>
        <v>0</v>
      </c>
      <c r="R89" s="38">
        <f t="shared" si="24"/>
        <v>0</v>
      </c>
      <c r="S89" s="38">
        <f t="shared" si="24"/>
        <v>0</v>
      </c>
      <c r="T89" s="38"/>
      <c r="U89" s="38"/>
      <c r="V89" s="38">
        <f t="shared" si="21"/>
        <v>0</v>
      </c>
      <c r="W89" s="38">
        <f t="shared" si="22"/>
        <v>0</v>
      </c>
    </row>
    <row r="90" spans="1:23" ht="25.5">
      <c r="A90" s="42"/>
      <c r="B90" s="43"/>
      <c r="C90" s="44"/>
      <c r="D90" s="45"/>
      <c r="E90" s="49"/>
      <c r="F90" s="45"/>
      <c r="G90" s="45"/>
      <c r="H90" s="65">
        <v>451</v>
      </c>
      <c r="I90" s="51" t="s">
        <v>78</v>
      </c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>
        <f t="shared" si="21"/>
        <v>0</v>
      </c>
      <c r="W90" s="52">
        <f t="shared" si="22"/>
        <v>0</v>
      </c>
    </row>
    <row r="91" spans="1:23" ht="25.5">
      <c r="A91" s="42"/>
      <c r="B91" s="43"/>
      <c r="C91" s="44"/>
      <c r="D91" s="45"/>
      <c r="E91" s="49"/>
      <c r="F91" s="45"/>
      <c r="G91" s="45"/>
      <c r="H91" s="65">
        <v>452</v>
      </c>
      <c r="I91" s="51" t="s">
        <v>79</v>
      </c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>
        <f t="shared" si="21"/>
        <v>0</v>
      </c>
      <c r="W91" s="52">
        <f t="shared" si="22"/>
        <v>0</v>
      </c>
    </row>
    <row r="92" spans="1:23" ht="25.5">
      <c r="A92" s="42"/>
      <c r="B92" s="43"/>
      <c r="C92" s="44"/>
      <c r="D92" s="45"/>
      <c r="E92" s="49"/>
      <c r="F92" s="45"/>
      <c r="G92" s="45"/>
      <c r="H92" s="65">
        <v>453</v>
      </c>
      <c r="I92" s="51" t="s">
        <v>80</v>
      </c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>
        <f t="shared" si="21"/>
        <v>0</v>
      </c>
      <c r="W92" s="52">
        <f t="shared" si="22"/>
        <v>0</v>
      </c>
    </row>
    <row r="93" spans="1:23">
      <c r="A93" s="42"/>
      <c r="B93" s="43"/>
      <c r="C93" s="44"/>
      <c r="D93" s="45"/>
      <c r="E93" s="26">
        <v>46</v>
      </c>
      <c r="F93" s="46" t="s">
        <v>81</v>
      </c>
      <c r="G93" s="46"/>
      <c r="H93" s="27"/>
      <c r="I93" s="48"/>
      <c r="J93" s="38">
        <f t="shared" ref="J93:S93" si="25">SUM(J94:J97)</f>
        <v>1870000</v>
      </c>
      <c r="K93" s="38">
        <f t="shared" si="25"/>
        <v>521997</v>
      </c>
      <c r="L93" s="38">
        <f t="shared" si="25"/>
        <v>480000</v>
      </c>
      <c r="M93" s="38">
        <f t="shared" si="25"/>
        <v>340122</v>
      </c>
      <c r="N93" s="38">
        <f t="shared" si="25"/>
        <v>0</v>
      </c>
      <c r="O93" s="38">
        <f t="shared" si="25"/>
        <v>0</v>
      </c>
      <c r="P93" s="38">
        <f t="shared" si="25"/>
        <v>0</v>
      </c>
      <c r="Q93" s="38">
        <f t="shared" si="25"/>
        <v>0</v>
      </c>
      <c r="R93" s="38">
        <f t="shared" si="25"/>
        <v>0</v>
      </c>
      <c r="S93" s="38">
        <f t="shared" si="25"/>
        <v>0</v>
      </c>
      <c r="T93" s="38"/>
      <c r="U93" s="38"/>
      <c r="V93" s="38">
        <f t="shared" si="21"/>
        <v>2350000</v>
      </c>
      <c r="W93" s="38">
        <f t="shared" si="22"/>
        <v>862119</v>
      </c>
    </row>
    <row r="94" spans="1:23" ht="25.5">
      <c r="A94" s="42"/>
      <c r="B94" s="43"/>
      <c r="C94" s="44"/>
      <c r="D94" s="45"/>
      <c r="E94" s="49"/>
      <c r="F94" s="45"/>
      <c r="G94" s="45"/>
      <c r="H94" s="65">
        <v>461</v>
      </c>
      <c r="I94" s="51" t="s">
        <v>82</v>
      </c>
      <c r="J94" s="52">
        <v>10000</v>
      </c>
      <c r="K94" s="52">
        <v>0</v>
      </c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>
        <f t="shared" si="21"/>
        <v>10000</v>
      </c>
      <c r="W94" s="52">
        <f t="shared" si="22"/>
        <v>0</v>
      </c>
    </row>
    <row r="95" spans="1:23" ht="25.5">
      <c r="A95" s="42"/>
      <c r="B95" s="43"/>
      <c r="C95" s="44"/>
      <c r="D95" s="45"/>
      <c r="E95" s="49"/>
      <c r="F95" s="45"/>
      <c r="G95" s="45"/>
      <c r="H95" s="65">
        <v>462</v>
      </c>
      <c r="I95" s="51" t="s">
        <v>83</v>
      </c>
      <c r="J95" s="52">
        <v>0</v>
      </c>
      <c r="K95" s="52">
        <v>0</v>
      </c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>
        <f t="shared" si="21"/>
        <v>0</v>
      </c>
      <c r="W95" s="52">
        <f t="shared" si="22"/>
        <v>0</v>
      </c>
    </row>
    <row r="96" spans="1:23" ht="25.5">
      <c r="A96" s="42"/>
      <c r="B96" s="43"/>
      <c r="C96" s="44"/>
      <c r="D96" s="45"/>
      <c r="E96" s="49"/>
      <c r="F96" s="45"/>
      <c r="G96" s="45"/>
      <c r="H96" s="65">
        <v>463</v>
      </c>
      <c r="I96" s="51" t="s">
        <v>84</v>
      </c>
      <c r="J96" s="52">
        <v>720000</v>
      </c>
      <c r="K96" s="52">
        <v>180000</v>
      </c>
      <c r="L96" s="52"/>
      <c r="M96" s="52"/>
      <c r="N96" s="52"/>
      <c r="O96" s="52"/>
      <c r="P96" s="52">
        <v>0</v>
      </c>
      <c r="Q96" s="52">
        <v>0</v>
      </c>
      <c r="R96" s="52"/>
      <c r="S96" s="52"/>
      <c r="T96" s="52"/>
      <c r="U96" s="52"/>
      <c r="V96" s="52">
        <f t="shared" si="21"/>
        <v>720000</v>
      </c>
      <c r="W96" s="52">
        <f t="shared" si="22"/>
        <v>180000</v>
      </c>
    </row>
    <row r="97" spans="1:23">
      <c r="A97" s="42"/>
      <c r="B97" s="43"/>
      <c r="C97" s="44"/>
      <c r="D97" s="45"/>
      <c r="E97" s="49"/>
      <c r="F97" s="45"/>
      <c r="G97" s="45"/>
      <c r="H97" s="65">
        <v>464</v>
      </c>
      <c r="I97" s="51" t="s">
        <v>85</v>
      </c>
      <c r="J97" s="52">
        <v>1140000</v>
      </c>
      <c r="K97" s="52">
        <v>341997</v>
      </c>
      <c r="L97" s="52">
        <v>480000</v>
      </c>
      <c r="M97" s="52">
        <v>340122</v>
      </c>
      <c r="N97" s="52"/>
      <c r="O97" s="52"/>
      <c r="P97" s="52"/>
      <c r="Q97" s="52"/>
      <c r="R97" s="52"/>
      <c r="S97" s="52"/>
      <c r="T97" s="52"/>
      <c r="U97" s="52"/>
      <c r="V97" s="52">
        <f t="shared" si="21"/>
        <v>1620000</v>
      </c>
      <c r="W97" s="52">
        <f t="shared" si="22"/>
        <v>682119</v>
      </c>
    </row>
    <row r="98" spans="1:23">
      <c r="A98" s="42"/>
      <c r="B98" s="43"/>
      <c r="C98" s="44"/>
      <c r="D98" s="45"/>
      <c r="E98" s="26">
        <v>47</v>
      </c>
      <c r="F98" s="46" t="s">
        <v>86</v>
      </c>
      <c r="G98" s="46"/>
      <c r="H98" s="27"/>
      <c r="I98" s="48"/>
      <c r="J98" s="38">
        <f t="shared" ref="J98:S98" si="26">SUM(J99:J102)</f>
        <v>200000</v>
      </c>
      <c r="K98" s="38">
        <f t="shared" si="26"/>
        <v>96500</v>
      </c>
      <c r="L98" s="38">
        <f t="shared" si="26"/>
        <v>0</v>
      </c>
      <c r="M98" s="38">
        <f t="shared" si="26"/>
        <v>0</v>
      </c>
      <c r="N98" s="38">
        <f t="shared" si="26"/>
        <v>0</v>
      </c>
      <c r="O98" s="38">
        <f t="shared" si="26"/>
        <v>0</v>
      </c>
      <c r="P98" s="38">
        <f t="shared" si="26"/>
        <v>0</v>
      </c>
      <c r="Q98" s="38">
        <f t="shared" si="26"/>
        <v>0</v>
      </c>
      <c r="R98" s="38">
        <f t="shared" si="26"/>
        <v>0</v>
      </c>
      <c r="S98" s="38">
        <f t="shared" si="26"/>
        <v>0</v>
      </c>
      <c r="T98" s="38"/>
      <c r="U98" s="38"/>
      <c r="V98" s="38">
        <f t="shared" si="21"/>
        <v>200000</v>
      </c>
      <c r="W98" s="38">
        <f t="shared" si="22"/>
        <v>96500</v>
      </c>
    </row>
    <row r="99" spans="1:23">
      <c r="A99" s="42"/>
      <c r="B99" s="43"/>
      <c r="C99" s="44"/>
      <c r="D99" s="45"/>
      <c r="E99" s="49"/>
      <c r="F99" s="45"/>
      <c r="G99" s="45"/>
      <c r="H99" s="65">
        <v>471</v>
      </c>
      <c r="I99" s="51" t="s">
        <v>87</v>
      </c>
      <c r="J99" s="52">
        <v>200000</v>
      </c>
      <c r="K99" s="52">
        <v>96500</v>
      </c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>
        <f t="shared" si="21"/>
        <v>200000</v>
      </c>
      <c r="W99" s="52">
        <f t="shared" si="22"/>
        <v>96500</v>
      </c>
    </row>
    <row r="100" spans="1:23" ht="25.5">
      <c r="A100" s="42"/>
      <c r="B100" s="43"/>
      <c r="C100" s="44"/>
      <c r="D100" s="45"/>
      <c r="E100" s="49"/>
      <c r="F100" s="45"/>
      <c r="G100" s="45"/>
      <c r="H100" s="65">
        <v>472</v>
      </c>
      <c r="I100" s="51" t="s">
        <v>88</v>
      </c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>
        <f t="shared" si="21"/>
        <v>0</v>
      </c>
      <c r="W100" s="52">
        <f t="shared" si="22"/>
        <v>0</v>
      </c>
    </row>
    <row r="101" spans="1:23" ht="38.25">
      <c r="A101" s="42"/>
      <c r="B101" s="43"/>
      <c r="C101" s="44"/>
      <c r="D101" s="45"/>
      <c r="E101" s="49"/>
      <c r="F101" s="45"/>
      <c r="G101" s="45"/>
      <c r="H101" s="65">
        <v>473</v>
      </c>
      <c r="I101" s="51" t="s">
        <v>89</v>
      </c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>
        <f t="shared" si="21"/>
        <v>0</v>
      </c>
      <c r="W101" s="52">
        <f t="shared" si="22"/>
        <v>0</v>
      </c>
    </row>
    <row r="102" spans="1:23" ht="38.25">
      <c r="A102" s="42"/>
      <c r="B102" s="43"/>
      <c r="C102" s="44"/>
      <c r="D102" s="45"/>
      <c r="E102" s="49"/>
      <c r="F102" s="45"/>
      <c r="G102" s="45"/>
      <c r="H102" s="65">
        <v>474</v>
      </c>
      <c r="I102" s="51" t="s">
        <v>90</v>
      </c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>
        <f t="shared" si="21"/>
        <v>0</v>
      </c>
      <c r="W102" s="52">
        <f t="shared" si="22"/>
        <v>0</v>
      </c>
    </row>
    <row r="103" spans="1:23">
      <c r="A103" s="42"/>
      <c r="B103" s="43"/>
      <c r="C103" s="44"/>
      <c r="D103" s="45"/>
      <c r="E103" s="26">
        <v>48</v>
      </c>
      <c r="F103" s="46" t="s">
        <v>91</v>
      </c>
      <c r="G103" s="46"/>
      <c r="H103" s="27"/>
      <c r="I103" s="48"/>
      <c r="J103" s="38">
        <f t="shared" ref="J103:S103" si="27">SUM(J104:J113)</f>
        <v>15160000</v>
      </c>
      <c r="K103" s="38">
        <f t="shared" si="27"/>
        <v>8924967</v>
      </c>
      <c r="L103" s="38">
        <f t="shared" si="27"/>
        <v>1570000</v>
      </c>
      <c r="M103" s="38">
        <f t="shared" si="27"/>
        <v>698458</v>
      </c>
      <c r="N103" s="38">
        <f t="shared" si="27"/>
        <v>0</v>
      </c>
      <c r="O103" s="38">
        <f t="shared" si="27"/>
        <v>0</v>
      </c>
      <c r="P103" s="38">
        <f t="shared" si="27"/>
        <v>5774250</v>
      </c>
      <c r="Q103" s="38">
        <f t="shared" si="27"/>
        <v>1492741</v>
      </c>
      <c r="R103" s="38">
        <f t="shared" si="27"/>
        <v>15900000</v>
      </c>
      <c r="S103" s="38">
        <f t="shared" si="27"/>
        <v>7712249</v>
      </c>
      <c r="T103" s="38"/>
      <c r="U103" s="38"/>
      <c r="V103" s="38">
        <f t="shared" si="21"/>
        <v>38404250</v>
      </c>
      <c r="W103" s="38">
        <f t="shared" si="22"/>
        <v>18828415</v>
      </c>
    </row>
    <row r="104" spans="1:23" ht="25.5">
      <c r="A104" s="42"/>
      <c r="B104" s="43"/>
      <c r="C104" s="44"/>
      <c r="D104" s="45"/>
      <c r="E104" s="49"/>
      <c r="F104" s="45"/>
      <c r="G104" s="45"/>
      <c r="H104" s="65">
        <v>480</v>
      </c>
      <c r="I104" s="51" t="s">
        <v>92</v>
      </c>
      <c r="J104" s="52">
        <v>2340000</v>
      </c>
      <c r="K104" s="52">
        <v>2037866</v>
      </c>
      <c r="L104" s="52">
        <v>530000</v>
      </c>
      <c r="M104" s="52">
        <v>307810</v>
      </c>
      <c r="N104" s="52"/>
      <c r="O104" s="52"/>
      <c r="P104" s="52">
        <v>746000</v>
      </c>
      <c r="Q104" s="52">
        <v>627650</v>
      </c>
      <c r="R104" s="52"/>
      <c r="S104" s="52"/>
      <c r="T104" s="52"/>
      <c r="U104" s="52"/>
      <c r="V104" s="52">
        <f t="shared" si="21"/>
        <v>3616000</v>
      </c>
      <c r="W104" s="52">
        <f t="shared" si="22"/>
        <v>2973326</v>
      </c>
    </row>
    <row r="105" spans="1:23">
      <c r="A105" s="42"/>
      <c r="B105" s="43"/>
      <c r="C105" s="44"/>
      <c r="D105" s="45"/>
      <c r="E105" s="49"/>
      <c r="F105" s="45"/>
      <c r="G105" s="45"/>
      <c r="H105" s="65">
        <v>481</v>
      </c>
      <c r="I105" s="51" t="s">
        <v>93</v>
      </c>
      <c r="J105" s="52">
        <v>1000000</v>
      </c>
      <c r="K105" s="52">
        <v>597540</v>
      </c>
      <c r="L105" s="52">
        <v>800000</v>
      </c>
      <c r="M105" s="52">
        <v>343858</v>
      </c>
      <c r="N105" s="52"/>
      <c r="O105" s="52"/>
      <c r="P105" s="52"/>
      <c r="Q105" s="52"/>
      <c r="R105" s="52"/>
      <c r="S105" s="52"/>
      <c r="T105" s="52"/>
      <c r="U105" s="52"/>
      <c r="V105" s="52">
        <f t="shared" si="21"/>
        <v>1800000</v>
      </c>
      <c r="W105" s="52">
        <f t="shared" si="22"/>
        <v>941398</v>
      </c>
    </row>
    <row r="106" spans="1:23">
      <c r="A106" s="42"/>
      <c r="B106" s="43"/>
      <c r="C106" s="44"/>
      <c r="D106" s="45"/>
      <c r="E106" s="49"/>
      <c r="F106" s="45"/>
      <c r="G106" s="45"/>
      <c r="H106" s="65">
        <v>482</v>
      </c>
      <c r="I106" s="51" t="s">
        <v>94</v>
      </c>
      <c r="J106" s="52">
        <v>11770000</v>
      </c>
      <c r="K106" s="52">
        <v>6272261</v>
      </c>
      <c r="L106" s="52">
        <v>60000</v>
      </c>
      <c r="M106" s="52"/>
      <c r="N106" s="52"/>
      <c r="O106" s="52"/>
      <c r="P106" s="52">
        <v>5028250</v>
      </c>
      <c r="Q106" s="52">
        <v>865091</v>
      </c>
      <c r="R106" s="52">
        <v>15900000</v>
      </c>
      <c r="S106" s="52">
        <v>7712249</v>
      </c>
      <c r="T106" s="52"/>
      <c r="U106" s="52"/>
      <c r="V106" s="52">
        <f t="shared" si="21"/>
        <v>32758250</v>
      </c>
      <c r="W106" s="52">
        <f t="shared" si="22"/>
        <v>14849601</v>
      </c>
    </row>
    <row r="107" spans="1:23">
      <c r="A107" s="42"/>
      <c r="B107" s="43"/>
      <c r="C107" s="44"/>
      <c r="D107" s="45"/>
      <c r="E107" s="49"/>
      <c r="F107" s="45"/>
      <c r="G107" s="45"/>
      <c r="H107" s="65">
        <v>483</v>
      </c>
      <c r="I107" s="51" t="s">
        <v>95</v>
      </c>
      <c r="J107" s="52">
        <v>50000</v>
      </c>
      <c r="K107" s="52">
        <v>17300</v>
      </c>
      <c r="L107" s="52">
        <v>150000</v>
      </c>
      <c r="M107" s="52">
        <v>46790</v>
      </c>
      <c r="N107" s="52"/>
      <c r="O107" s="52"/>
      <c r="P107" s="52"/>
      <c r="Q107" s="52">
        <v>0</v>
      </c>
      <c r="R107" s="52"/>
      <c r="S107" s="52"/>
      <c r="T107" s="52"/>
      <c r="U107" s="52"/>
      <c r="V107" s="52">
        <f t="shared" si="21"/>
        <v>200000</v>
      </c>
      <c r="W107" s="52">
        <f t="shared" si="22"/>
        <v>64090</v>
      </c>
    </row>
    <row r="108" spans="1:23" ht="25.5">
      <c r="A108" s="42"/>
      <c r="B108" s="43"/>
      <c r="C108" s="44"/>
      <c r="D108" s="45"/>
      <c r="E108" s="49"/>
      <c r="F108" s="45"/>
      <c r="G108" s="45"/>
      <c r="H108" s="65">
        <v>484</v>
      </c>
      <c r="I108" s="51" t="s">
        <v>96</v>
      </c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>
        <f t="shared" si="21"/>
        <v>0</v>
      </c>
      <c r="W108" s="52">
        <f t="shared" si="22"/>
        <v>0</v>
      </c>
    </row>
    <row r="109" spans="1:23" ht="25.5">
      <c r="A109" s="42"/>
      <c r="B109" s="43"/>
      <c r="C109" s="44"/>
      <c r="D109" s="45"/>
      <c r="E109" s="49"/>
      <c r="F109" s="45"/>
      <c r="G109" s="45"/>
      <c r="H109" s="66">
        <v>485</v>
      </c>
      <c r="I109" s="51" t="s">
        <v>97</v>
      </c>
      <c r="J109" s="52">
        <v>0</v>
      </c>
      <c r="K109" s="52">
        <v>0</v>
      </c>
      <c r="L109" s="52">
        <v>30000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>
        <f t="shared" si="21"/>
        <v>30000</v>
      </c>
      <c r="W109" s="52">
        <f t="shared" si="22"/>
        <v>0</v>
      </c>
    </row>
    <row r="110" spans="1:23">
      <c r="A110" s="42"/>
      <c r="B110" s="43"/>
      <c r="C110" s="45"/>
      <c r="D110" s="45"/>
      <c r="E110" s="49"/>
      <c r="F110" s="45"/>
      <c r="G110" s="45"/>
      <c r="H110" s="65">
        <v>486</v>
      </c>
      <c r="I110" s="67" t="s">
        <v>98</v>
      </c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>
        <f t="shared" si="21"/>
        <v>0</v>
      </c>
      <c r="W110" s="52">
        <f t="shared" si="22"/>
        <v>0</v>
      </c>
    </row>
    <row r="111" spans="1:23" ht="25.5">
      <c r="A111" s="42"/>
      <c r="B111" s="43"/>
      <c r="C111" s="68"/>
      <c r="D111" s="45"/>
      <c r="E111" s="49"/>
      <c r="F111" s="45"/>
      <c r="G111" s="45"/>
      <c r="H111" s="65">
        <v>487</v>
      </c>
      <c r="I111" s="67" t="s">
        <v>99</v>
      </c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>
        <f t="shared" si="21"/>
        <v>0</v>
      </c>
      <c r="W111" s="52">
        <f t="shared" si="22"/>
        <v>0</v>
      </c>
    </row>
    <row r="112" spans="1:23">
      <c r="A112" s="42"/>
      <c r="B112" s="43"/>
      <c r="C112" s="44"/>
      <c r="D112" s="45"/>
      <c r="E112" s="49"/>
      <c r="F112" s="45"/>
      <c r="G112" s="45"/>
      <c r="H112" s="65">
        <v>488</v>
      </c>
      <c r="I112" s="67" t="s">
        <v>100</v>
      </c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>
        <f t="shared" si="21"/>
        <v>0</v>
      </c>
      <c r="W112" s="52">
        <f t="shared" si="22"/>
        <v>0</v>
      </c>
    </row>
    <row r="113" spans="1:23" ht="38.25">
      <c r="A113" s="42"/>
      <c r="B113" s="43"/>
      <c r="C113" s="44"/>
      <c r="D113" s="45"/>
      <c r="E113" s="49"/>
      <c r="F113" s="45"/>
      <c r="G113" s="45"/>
      <c r="H113" s="65">
        <v>489</v>
      </c>
      <c r="I113" s="67" t="s">
        <v>101</v>
      </c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>
        <f t="shared" si="21"/>
        <v>0</v>
      </c>
      <c r="W113" s="52">
        <f t="shared" si="22"/>
        <v>0</v>
      </c>
    </row>
    <row r="114" spans="1:23">
      <c r="A114" s="42"/>
      <c r="B114" s="43"/>
      <c r="C114" s="44"/>
      <c r="D114" s="45"/>
      <c r="E114" s="26">
        <v>49</v>
      </c>
      <c r="F114" s="46" t="s">
        <v>102</v>
      </c>
      <c r="G114" s="46"/>
      <c r="H114" s="27"/>
      <c r="I114" s="28"/>
      <c r="J114" s="38">
        <f t="shared" ref="J114:S114" si="28">SUM(J115:J117)</f>
        <v>0</v>
      </c>
      <c r="K114" s="38">
        <f t="shared" si="28"/>
        <v>0</v>
      </c>
      <c r="L114" s="38">
        <f t="shared" si="28"/>
        <v>0</v>
      </c>
      <c r="M114" s="38">
        <f t="shared" si="28"/>
        <v>0</v>
      </c>
      <c r="N114" s="38">
        <f t="shared" si="28"/>
        <v>0</v>
      </c>
      <c r="O114" s="38">
        <f t="shared" si="28"/>
        <v>0</v>
      </c>
      <c r="P114" s="38">
        <f t="shared" si="28"/>
        <v>0</v>
      </c>
      <c r="Q114" s="38">
        <f t="shared" si="28"/>
        <v>0</v>
      </c>
      <c r="R114" s="38">
        <f t="shared" si="28"/>
        <v>0</v>
      </c>
      <c r="S114" s="38">
        <f t="shared" si="28"/>
        <v>0</v>
      </c>
      <c r="T114" s="38"/>
      <c r="U114" s="38"/>
      <c r="V114" s="38">
        <f t="shared" si="21"/>
        <v>0</v>
      </c>
      <c r="W114" s="38">
        <f t="shared" si="22"/>
        <v>0</v>
      </c>
    </row>
    <row r="115" spans="1:23" ht="25.5">
      <c r="A115" s="22"/>
      <c r="B115" s="23"/>
      <c r="C115" s="24"/>
      <c r="D115" s="45"/>
      <c r="E115" s="49"/>
      <c r="F115" s="45"/>
      <c r="G115" s="45"/>
      <c r="H115" s="65">
        <v>491</v>
      </c>
      <c r="I115" s="67" t="s">
        <v>103</v>
      </c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>
        <f t="shared" si="21"/>
        <v>0</v>
      </c>
      <c r="W115" s="52">
        <f t="shared" si="22"/>
        <v>0</v>
      </c>
    </row>
    <row r="116" spans="1:23" ht="25.5">
      <c r="D116" s="46"/>
      <c r="E116" s="49"/>
      <c r="F116" s="45"/>
      <c r="G116" s="45"/>
      <c r="H116" s="65">
        <v>492</v>
      </c>
      <c r="I116" s="67" t="s">
        <v>104</v>
      </c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>
        <f t="shared" si="21"/>
        <v>0</v>
      </c>
      <c r="W116" s="52">
        <f t="shared" si="22"/>
        <v>0</v>
      </c>
    </row>
    <row r="117" spans="1:23" ht="25.5">
      <c r="E117" s="26"/>
      <c r="F117" s="46"/>
      <c r="G117" s="46"/>
      <c r="H117" s="65">
        <v>493</v>
      </c>
      <c r="I117" s="67" t="s">
        <v>105</v>
      </c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>
        <f t="shared" si="21"/>
        <v>0</v>
      </c>
      <c r="W117" s="52">
        <f t="shared" si="22"/>
        <v>0</v>
      </c>
    </row>
  </sheetData>
  <mergeCells count="17">
    <mergeCell ref="I2:R2"/>
    <mergeCell ref="P61:Q61"/>
    <mergeCell ref="V61:W61"/>
    <mergeCell ref="J5:K5"/>
    <mergeCell ref="L5:M5"/>
    <mergeCell ref="N5:O5"/>
    <mergeCell ref="P5:Q5"/>
    <mergeCell ref="E63:I63"/>
    <mergeCell ref="H3:W3"/>
    <mergeCell ref="V5:W5"/>
    <mergeCell ref="C8:D8"/>
    <mergeCell ref="E8:I8"/>
    <mergeCell ref="J61:K61"/>
    <mergeCell ref="L61:M61"/>
    <mergeCell ref="N61:O61"/>
    <mergeCell ref="T5:U5"/>
    <mergeCell ref="T61:U61"/>
  </mergeCells>
  <phoneticPr fontId="0" type="noConversion"/>
  <pageMargins left="0.18" right="0.15748031496062992" top="0.47" bottom="0.55000000000000004" header="0.23622047244094491" footer="1.25"/>
  <pageSetup paperSize="9" scale="80" orientation="landscape" r:id="rId1"/>
  <headerFooter alignWithMargins="0">
    <oddHeader xml:space="preserve">&amp;CZAVR[NA SMETKA 2007 GODINA NA OP[TINA ______________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5" sqref="A5"/>
    </sheetView>
  </sheetViews>
  <sheetFormatPr defaultRowHeight="12.75"/>
  <cols>
    <col min="1" max="2" width="22.85546875" customWidth="1"/>
    <col min="3" max="5" width="9.42578125" customWidth="1"/>
  </cols>
  <sheetData>
    <row r="1" spans="1:7">
      <c r="A1" s="2"/>
      <c r="B1" s="2">
        <v>424</v>
      </c>
      <c r="C1" s="2" t="s">
        <v>106</v>
      </c>
      <c r="D1" s="2">
        <v>480</v>
      </c>
      <c r="E1" s="2" t="s">
        <v>107</v>
      </c>
      <c r="F1" s="2">
        <v>482</v>
      </c>
      <c r="G1" s="2" t="s">
        <v>107</v>
      </c>
    </row>
    <row r="2" spans="1:7">
      <c r="A2" s="2" t="s">
        <v>108</v>
      </c>
      <c r="B2" s="2">
        <v>200000</v>
      </c>
      <c r="C2" s="2">
        <v>200000</v>
      </c>
      <c r="D2" s="2"/>
      <c r="E2" s="2"/>
      <c r="F2" s="2">
        <v>146000</v>
      </c>
      <c r="G2" s="2">
        <v>145149</v>
      </c>
    </row>
    <row r="3" spans="1:7">
      <c r="A3" s="2" t="s">
        <v>109</v>
      </c>
      <c r="B3" s="2"/>
      <c r="C3" s="2"/>
      <c r="D3" s="2"/>
      <c r="E3" s="2"/>
      <c r="F3" s="2">
        <v>860000</v>
      </c>
      <c r="G3" s="2">
        <v>850000</v>
      </c>
    </row>
    <row r="4" spans="1:7">
      <c r="A4" s="2" t="s">
        <v>110</v>
      </c>
      <c r="B4" s="2"/>
      <c r="C4" s="2"/>
      <c r="D4" s="2"/>
      <c r="E4" s="2"/>
      <c r="F4" s="2">
        <v>440000</v>
      </c>
      <c r="G4" s="2">
        <v>0</v>
      </c>
    </row>
    <row r="5" spans="1:7">
      <c r="A5" s="2" t="s">
        <v>111</v>
      </c>
      <c r="B5" s="2"/>
      <c r="C5" s="2"/>
      <c r="D5" s="2">
        <v>200000</v>
      </c>
      <c r="E5" s="2">
        <v>0</v>
      </c>
      <c r="F5" s="2"/>
      <c r="G5" s="2"/>
    </row>
    <row r="7" spans="1:7" s="1" customFormat="1">
      <c r="A7" s="3" t="s">
        <v>112</v>
      </c>
      <c r="B7" s="3">
        <f t="shared" ref="B7:G7" si="0">SUM(B2:B6)</f>
        <v>200000</v>
      </c>
      <c r="C7" s="3">
        <f t="shared" si="0"/>
        <v>200000</v>
      </c>
      <c r="D7" s="3">
        <f t="shared" si="0"/>
        <v>200000</v>
      </c>
      <c r="E7" s="3">
        <f t="shared" si="0"/>
        <v>0</v>
      </c>
      <c r="F7" s="3">
        <f t="shared" si="0"/>
        <v>1446000</v>
      </c>
      <c r="G7" s="3">
        <f t="shared" si="0"/>
        <v>995149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Ministry of Finance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X</cp:lastModifiedBy>
  <cp:revision/>
  <dcterms:created xsi:type="dcterms:W3CDTF">2007-12-11T07:46:17Z</dcterms:created>
  <dcterms:modified xsi:type="dcterms:W3CDTF">2016-05-19T07:53:54Z</dcterms:modified>
  <cp:category/>
  <cp:contentStatus/>
</cp:coreProperties>
</file>